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run\OneDrive\Desktop\"/>
    </mc:Choice>
  </mc:AlternateContent>
  <xr:revisionPtr revIDLastSave="0" documentId="8_{A90FB774-5729-493D-9DD7-FEACC93220B9}" xr6:coauthVersionLast="47" xr6:coauthVersionMax="47" xr10:uidLastSave="{00000000-0000-0000-0000-000000000000}"/>
  <bookViews>
    <workbookView xWindow="-120" yWindow="-120" windowWidth="29040" windowHeight="15720" xr2:uid="{A6712C9E-8911-4792-A3E1-2D9F87A77BFC}"/>
  </bookViews>
  <sheets>
    <sheet name="2026 Pet stray est. Master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1" l="1"/>
  <c r="D72" i="1"/>
  <c r="C72" i="1"/>
  <c r="E71" i="1"/>
  <c r="D71" i="1"/>
  <c r="C71" i="1"/>
  <c r="B63" i="1"/>
  <c r="F63" i="1" s="1"/>
  <c r="F62" i="1"/>
  <c r="C62" i="1"/>
  <c r="E62" i="1" s="1"/>
  <c r="F61" i="1"/>
  <c r="E61" i="1"/>
  <c r="D61" i="1"/>
  <c r="C61" i="1"/>
  <c r="F60" i="1"/>
  <c r="C60" i="1"/>
  <c r="E60" i="1" s="1"/>
  <c r="F59" i="1"/>
  <c r="C59" i="1"/>
  <c r="E59" i="1" s="1"/>
  <c r="F58" i="1"/>
  <c r="E58" i="1"/>
  <c r="D58" i="1"/>
  <c r="C58" i="1"/>
  <c r="F57" i="1"/>
  <c r="C57" i="1"/>
  <c r="E57" i="1" s="1"/>
  <c r="F56" i="1"/>
  <c r="C56" i="1"/>
  <c r="E56" i="1" s="1"/>
  <c r="F55" i="1"/>
  <c r="E55" i="1"/>
  <c r="D55" i="1"/>
  <c r="C55" i="1"/>
  <c r="F54" i="1"/>
  <c r="C54" i="1"/>
  <c r="E54" i="1" s="1"/>
  <c r="F53" i="1"/>
  <c r="C53" i="1"/>
  <c r="E53" i="1" s="1"/>
  <c r="F52" i="1"/>
  <c r="E52" i="1"/>
  <c r="D52" i="1"/>
  <c r="C52" i="1"/>
  <c r="F51" i="1"/>
  <c r="C51" i="1"/>
  <c r="E51" i="1" s="1"/>
  <c r="F50" i="1"/>
  <c r="C50" i="1"/>
  <c r="E50" i="1" s="1"/>
  <c r="F49" i="1"/>
  <c r="E49" i="1"/>
  <c r="D49" i="1"/>
  <c r="C49" i="1"/>
  <c r="F48" i="1"/>
  <c r="C48" i="1"/>
  <c r="E48" i="1" s="1"/>
  <c r="F47" i="1"/>
  <c r="C47" i="1"/>
  <c r="E47" i="1" s="1"/>
  <c r="F46" i="1"/>
  <c r="E46" i="1"/>
  <c r="D46" i="1"/>
  <c r="C46" i="1"/>
  <c r="F45" i="1"/>
  <c r="C45" i="1"/>
  <c r="E45" i="1" s="1"/>
  <c r="F44" i="1"/>
  <c r="C44" i="1"/>
  <c r="E44" i="1" s="1"/>
  <c r="F43" i="1"/>
  <c r="E43" i="1"/>
  <c r="D43" i="1"/>
  <c r="C43" i="1"/>
  <c r="F42" i="1"/>
  <c r="C42" i="1"/>
  <c r="E42" i="1" s="1"/>
  <c r="F41" i="1"/>
  <c r="C41" i="1"/>
  <c r="E41" i="1" s="1"/>
  <c r="F40" i="1"/>
  <c r="E40" i="1"/>
  <c r="D40" i="1"/>
  <c r="C40" i="1"/>
  <c r="F39" i="1"/>
  <c r="C39" i="1"/>
  <c r="E39" i="1" s="1"/>
  <c r="F38" i="1"/>
  <c r="C38" i="1"/>
  <c r="E38" i="1" s="1"/>
  <c r="F37" i="1"/>
  <c r="E37" i="1"/>
  <c r="D37" i="1"/>
  <c r="C37" i="1"/>
  <c r="F36" i="1"/>
  <c r="C36" i="1"/>
  <c r="E36" i="1" s="1"/>
  <c r="F35" i="1"/>
  <c r="C35" i="1"/>
  <c r="E35" i="1" s="1"/>
  <c r="F34" i="1"/>
  <c r="E34" i="1"/>
  <c r="D34" i="1"/>
  <c r="C34" i="1"/>
  <c r="F33" i="1"/>
  <c r="C33" i="1"/>
  <c r="E33" i="1" s="1"/>
  <c r="F32" i="1"/>
  <c r="C32" i="1"/>
  <c r="E32" i="1" s="1"/>
  <c r="F31" i="1"/>
  <c r="E31" i="1"/>
  <c r="D31" i="1"/>
  <c r="C31" i="1"/>
  <c r="F30" i="1"/>
  <c r="C30" i="1"/>
  <c r="E30" i="1" s="1"/>
  <c r="F29" i="1"/>
  <c r="C29" i="1"/>
  <c r="E29" i="1" s="1"/>
  <c r="F28" i="1"/>
  <c r="E28" i="1"/>
  <c r="D28" i="1"/>
  <c r="C28" i="1"/>
  <c r="F27" i="1"/>
  <c r="C27" i="1"/>
  <c r="E27" i="1" s="1"/>
  <c r="F26" i="1"/>
  <c r="C26" i="1"/>
  <c r="E26" i="1" s="1"/>
  <c r="F25" i="1"/>
  <c r="E25" i="1"/>
  <c r="D25" i="1"/>
  <c r="C25" i="1"/>
  <c r="F24" i="1"/>
  <c r="C24" i="1"/>
  <c r="E24" i="1" s="1"/>
  <c r="F23" i="1"/>
  <c r="C23" i="1"/>
  <c r="E23" i="1" s="1"/>
  <c r="F22" i="1"/>
  <c r="E22" i="1"/>
  <c r="D22" i="1"/>
  <c r="C22" i="1"/>
  <c r="F21" i="1"/>
  <c r="C21" i="1"/>
  <c r="E21" i="1" s="1"/>
  <c r="F20" i="1"/>
  <c r="C20" i="1"/>
  <c r="E20" i="1" s="1"/>
  <c r="F19" i="1"/>
  <c r="E19" i="1"/>
  <c r="D19" i="1"/>
  <c r="C19" i="1"/>
  <c r="F18" i="1"/>
  <c r="C18" i="1"/>
  <c r="E18" i="1" s="1"/>
  <c r="F17" i="1"/>
  <c r="C17" i="1"/>
  <c r="E17" i="1" s="1"/>
  <c r="F16" i="1"/>
  <c r="E16" i="1"/>
  <c r="D16" i="1"/>
  <c r="C16" i="1"/>
  <c r="F15" i="1"/>
  <c r="C15" i="1"/>
  <c r="E15" i="1" s="1"/>
  <c r="F14" i="1"/>
  <c r="C14" i="1"/>
  <c r="E14" i="1" s="1"/>
  <c r="F13" i="1"/>
  <c r="E13" i="1"/>
  <c r="D13" i="1"/>
  <c r="C13" i="1"/>
  <c r="F12" i="1"/>
  <c r="C12" i="1"/>
  <c r="E12" i="1" s="1"/>
  <c r="F11" i="1"/>
  <c r="C11" i="1"/>
  <c r="E11" i="1" s="1"/>
  <c r="F10" i="1"/>
  <c r="E10" i="1"/>
  <c r="D10" i="1"/>
  <c r="C10" i="1"/>
  <c r="F9" i="1"/>
  <c r="C9" i="1"/>
  <c r="E9" i="1" s="1"/>
  <c r="F8" i="1"/>
  <c r="C8" i="1"/>
  <c r="E8" i="1" s="1"/>
  <c r="D9" i="1" l="1"/>
  <c r="D12" i="1"/>
  <c r="D15" i="1"/>
  <c r="D18" i="1"/>
  <c r="D21" i="1"/>
  <c r="D24" i="1"/>
  <c r="D27" i="1"/>
  <c r="D30" i="1"/>
  <c r="D33" i="1"/>
  <c r="D36" i="1"/>
  <c r="D39" i="1"/>
  <c r="D42" i="1"/>
  <c r="D45" i="1"/>
  <c r="D48" i="1"/>
  <c r="D51" i="1"/>
  <c r="D54" i="1"/>
  <c r="D57" i="1"/>
  <c r="D60" i="1"/>
  <c r="C63" i="1"/>
  <c r="D8" i="1"/>
  <c r="D11" i="1"/>
  <c r="D14" i="1"/>
  <c r="D17" i="1"/>
  <c r="D20" i="1"/>
  <c r="D23" i="1"/>
  <c r="D26" i="1"/>
  <c r="D29" i="1"/>
  <c r="D32" i="1"/>
  <c r="D35" i="1"/>
  <c r="D38" i="1"/>
  <c r="D41" i="1"/>
  <c r="D44" i="1"/>
  <c r="D47" i="1"/>
  <c r="D50" i="1"/>
  <c r="D53" i="1"/>
  <c r="D56" i="1"/>
  <c r="D59" i="1"/>
  <c r="D62" i="1"/>
  <c r="E63" i="1" l="1"/>
  <c r="D63" i="1"/>
</calcChain>
</file>

<file path=xl/sharedStrings.xml><?xml version="1.0" encoding="utf-8"?>
<sst xmlns="http://schemas.openxmlformats.org/spreadsheetml/2006/main" count="106" uniqueCount="99">
  <si>
    <t>US Census Bureau</t>
  </si>
  <si>
    <t>AVMA</t>
  </si>
  <si>
    <t>PetSmart</t>
  </si>
  <si>
    <t xml:space="preserve">Total household x % of households with owned </t>
  </si>
  <si>
    <t>Population divided by</t>
  </si>
  <si>
    <t>World Population</t>
  </si>
  <si>
    <t>Community</t>
  </si>
  <si>
    <t>animals x  animals per household x % unaltered</t>
  </si>
  <si>
    <t>10 x % unaltered</t>
  </si>
  <si>
    <t>Report</t>
  </si>
  <si>
    <t>Survey</t>
  </si>
  <si>
    <r>
      <t>=((C8*0.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)*</t>
    </r>
    <r>
      <rPr>
        <b/>
        <sz val="11"/>
        <color theme="1"/>
        <rFont val="Calibri"/>
        <family val="2"/>
        <scheme val="minor"/>
      </rPr>
      <t>1.6</t>
    </r>
    <r>
      <rPr>
        <sz val="11"/>
        <color theme="1"/>
        <rFont val="Calibri"/>
        <family val="2"/>
        <scheme val="minor"/>
      </rPr>
      <t>)*.28</t>
    </r>
  </si>
  <si>
    <r>
      <t>=((C8**0.33)*</t>
    </r>
    <r>
      <rPr>
        <b/>
        <sz val="11"/>
        <color theme="1"/>
        <rFont val="Calibri"/>
        <family val="2"/>
        <scheme val="minor"/>
      </rPr>
      <t>1.8</t>
    </r>
    <r>
      <rPr>
        <sz val="11"/>
        <color theme="1"/>
        <rFont val="Calibri"/>
        <family val="2"/>
        <scheme val="minor"/>
      </rPr>
      <t>)*0.</t>
    </r>
    <r>
      <rPr>
        <b/>
        <sz val="11"/>
        <color theme="1"/>
        <rFont val="Calibri"/>
        <family val="2"/>
        <scheme val="minor"/>
      </rPr>
      <t>20</t>
    </r>
  </si>
  <si>
    <r>
      <t>=((B8/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)*0.90</t>
    </r>
  </si>
  <si>
    <t>Total</t>
  </si>
  <si>
    <t>Total Unaltered</t>
  </si>
  <si>
    <t xml:space="preserve">Total Unaltered </t>
  </si>
  <si>
    <t>Population</t>
  </si>
  <si>
    <t>Households</t>
  </si>
  <si>
    <t>Owned Dogs</t>
  </si>
  <si>
    <t>Owned Cats</t>
  </si>
  <si>
    <t>Community Cats</t>
  </si>
  <si>
    <t>County</t>
  </si>
  <si>
    <t>2023 Projection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</si>
  <si>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</si>
  <si>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</si>
  <si>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</si>
  <si>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</si>
  <si>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</si>
  <si>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</si>
  <si>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</si>
  <si>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</si>
  <si>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</si>
  <si>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</si>
  <si>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</si>
  <si>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</si>
  <si>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</si>
  <si>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</si>
  <si>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</si>
  <si>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</si>
  <si>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</si>
  <si>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</si>
  <si>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</si>
  <si>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</si>
  <si>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</si>
  <si>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</si>
  <si>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</si>
  <si>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</si>
  <si>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</si>
  <si>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</si>
  <si>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</si>
  <si>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</si>
  <si>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</si>
  <si>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</si>
  <si>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</si>
  <si>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</si>
  <si>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</si>
  <si>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</si>
  <si>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</si>
  <si>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</si>
  <si>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</si>
  <si>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</si>
  <si>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</si>
  <si>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</si>
  <si>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</si>
  <si>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</si>
  <si>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</si>
  <si>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</si>
  <si>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</si>
  <si>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</si>
  <si>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</si>
  <si>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</si>
  <si>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</si>
  <si>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</si>
  <si>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</si>
  <si>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</si>
  <si>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</si>
  <si>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</si>
  <si>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</si>
  <si>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Est. Pet/Stray Population</t>
  </si>
  <si>
    <t xml:space="preserve">AVMA  estimates   </t>
  </si>
  <si>
    <t xml:space="preserve">  2025 data formula </t>
  </si>
  <si>
    <t xml:space="preserve">   most current </t>
  </si>
  <si>
    <t>Enter a specific location and population of that area to receive specific statistics</t>
  </si>
  <si>
    <t xml:space="preserve">FOHO WV </t>
  </si>
  <si>
    <t>Population in</t>
  </si>
  <si>
    <t>Est Number of Dogs</t>
  </si>
  <si>
    <t>Est Number of Cats</t>
  </si>
  <si>
    <t>Est Number of Stray Cats</t>
  </si>
  <si>
    <t>Your County</t>
  </si>
  <si>
    <t>In Your County</t>
  </si>
  <si>
    <t>in Your County</t>
  </si>
  <si>
    <t>Location</t>
  </si>
  <si>
    <t>2026 Projection</t>
  </si>
  <si>
    <t>*Pop/2.4x.43x1.6</t>
  </si>
  <si>
    <t>*Pop/2.4x.33x1.8</t>
  </si>
  <si>
    <t>*Pop/10</t>
  </si>
  <si>
    <t>West Virginia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</si>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</sst>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3" fontId="0" fillId="0" borderId="2" xfId="0" quotePrefix="1" applyNumberForma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quotePrefix="1" applyFont="1" applyFill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0" fontId="0" fillId="3" borderId="2" xfId="0" applyFill="1" applyBorder="1"/>
    <xf numFmtId="3" fontId="3" fillId="4" borderId="2" xfId="0" applyNumberFormat="1" applyFont="1" applyFill="1" applyBorder="1" applyAlignment="1">
      <alignment horizontal="center" vertical="center" wrapText="1"/>
    </xf>
    <xf numFmtId="3" fontId="3" fillId="5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center"/>
    </xf>
    <xf numFmtId="3" fontId="0" fillId="3" borderId="2" xfId="0" applyNumberFormat="1" applyFill="1" applyBorder="1"/>
    <xf numFmtId="0" fontId="1" fillId="0" borderId="2" xfId="0" applyFont="1" applyBorder="1"/>
    <xf numFmtId="3" fontId="1" fillId="0" borderId="2" xfId="0" applyNumberFormat="1" applyFont="1" applyBorder="1"/>
    <xf numFmtId="0" fontId="2" fillId="6" borderId="2" xfId="0" applyFont="1" applyFill="1" applyBorder="1"/>
    <xf numFmtId="3" fontId="2" fillId="6" borderId="2" xfId="0" applyNumberFormat="1" applyFon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49A0-531E-4808-8188-5EA58DCFC78C}">
  <dimension ref="A1:F77"/>
  <sheetViews>
    <sheetView tabSelected="1" topLeftCell="A49" workbookViewId="0">
      <selection activeCell="I66" sqref="I66"/>
    </sheetView>
  </sheetViews>
  <sheetFormatPr defaultRowHeight="15" x14ac:dyDescent="0.25"/>
  <cols>
    <col min="1" max="1" width="14.85546875" style="4" customWidth="1"/>
    <col min="2" max="2" width="16.85546875" style="4" customWidth="1"/>
    <col min="3" max="3" width="25" style="4" customWidth="1"/>
    <col min="4" max="4" width="22.28515625" style="4" customWidth="1"/>
    <col min="5" max="5" width="23.140625" style="4" customWidth="1"/>
    <col min="6" max="6" width="22.7109375" style="4" customWidth="1"/>
    <col min="7" max="16384" width="9.140625" style="4"/>
  </cols>
  <sheetData>
    <row r="1" spans="1:6" s="1" customFormat="1" x14ac:dyDescent="0.25">
      <c r="B1" s="2" t="s">
        <v>0</v>
      </c>
      <c r="C1" s="2"/>
      <c r="D1" s="2" t="s">
        <v>1</v>
      </c>
      <c r="E1" s="2"/>
      <c r="F1" s="3" t="s">
        <v>2</v>
      </c>
    </row>
    <row r="2" spans="1:6" x14ac:dyDescent="0.25">
      <c r="B2" s="5">
        <v>2026</v>
      </c>
      <c r="C2" s="5">
        <v>2025</v>
      </c>
      <c r="D2" s="6" t="s">
        <v>3</v>
      </c>
      <c r="E2" s="6"/>
      <c r="F2" s="5" t="s">
        <v>4</v>
      </c>
    </row>
    <row r="3" spans="1:6" x14ac:dyDescent="0.25">
      <c r="B3" s="5" t="s">
        <v>5</v>
      </c>
      <c r="C3" s="5" t="s">
        <v>6</v>
      </c>
      <c r="D3" s="7" t="s">
        <v>7</v>
      </c>
      <c r="E3" s="7"/>
      <c r="F3" s="5" t="s">
        <v>8</v>
      </c>
    </row>
    <row r="4" spans="1:6" x14ac:dyDescent="0.25">
      <c r="B4" s="5" t="s">
        <v>9</v>
      </c>
      <c r="C4" s="5" t="s">
        <v>10</v>
      </c>
      <c r="D4" s="8" t="s">
        <v>11</v>
      </c>
      <c r="E4" s="9" t="s">
        <v>12</v>
      </c>
      <c r="F4" s="9" t="s">
        <v>13</v>
      </c>
    </row>
    <row r="5" spans="1:6" x14ac:dyDescent="0.25">
      <c r="B5" s="10" t="s">
        <v>14</v>
      </c>
      <c r="C5" s="11" t="s">
        <v>14</v>
      </c>
      <c r="D5" s="10" t="s">
        <v>15</v>
      </c>
      <c r="E5" s="10" t="s">
        <v>16</v>
      </c>
      <c r="F5" s="10" t="s">
        <v>15</v>
      </c>
    </row>
    <row r="6" spans="1:6" x14ac:dyDescent="0.25">
      <c r="B6" s="10" t="s">
        <v>17</v>
      </c>
      <c r="C6" s="10" t="s">
        <v>18</v>
      </c>
      <c r="D6" s="10" t="s">
        <v>19</v>
      </c>
      <c r="E6" s="10" t="s">
        <v>20</v>
      </c>
      <c r="F6" s="10" t="s">
        <v>21</v>
      </c>
    </row>
    <row r="7" spans="1:6" x14ac:dyDescent="0.25">
      <c r="A7" s="12" t="s">
        <v>22</v>
      </c>
      <c r="B7" s="13" t="s">
        <v>23</v>
      </c>
      <c r="D7" s="8" t="s">
        <v>11</v>
      </c>
      <c r="E7" s="9" t="s">
        <v>12</v>
      </c>
      <c r="F7" s="9" t="s">
        <v>13</v>
      </c>
    </row>
    <row r="8" spans="1:6" x14ac:dyDescent="0.25">
      <c r="A8" s="14" t="s">
        <v>24</v>
      </c>
      <c r="B8" s="15">
        <v>15492</v>
      </c>
      <c r="C8" s="15">
        <f>+B8/2.4</f>
        <v>6455</v>
      </c>
      <c r="D8" s="8">
        <f>((C8*0.43)*1.6)*0.28</f>
        <v>1243.4912000000002</v>
      </c>
      <c r="E8" s="8">
        <f>((C8*0.33)*1.8)*0.2</f>
        <v>766.85400000000016</v>
      </c>
      <c r="F8" s="8">
        <f>((B8/10))*0.9</f>
        <v>1394.28</v>
      </c>
    </row>
    <row r="9" spans="1:6" x14ac:dyDescent="0.25">
      <c r="A9" s="14" t="s">
        <v>25</v>
      </c>
      <c r="B9" s="15">
        <v>143054</v>
      </c>
      <c r="C9" s="15">
        <f t="shared" ref="C9:C62" si="0">+B9/2.4</f>
        <v>59605.833333333336</v>
      </c>
      <c r="D9" s="8">
        <f t="shared" ref="D9:D62" si="1">((C9*0.43)*1.6)*0.28</f>
        <v>11482.467733333337</v>
      </c>
      <c r="E9" s="8">
        <f t="shared" ref="E9:E62" si="2">((C9*0.33)*1.8)*0.2</f>
        <v>7081.1730000000016</v>
      </c>
      <c r="F9" s="8">
        <f t="shared" ref="F9:F63" si="3">((B9/10))*0.9</f>
        <v>12874.86</v>
      </c>
    </row>
    <row r="10" spans="1:6" x14ac:dyDescent="0.25">
      <c r="A10" s="14" t="s">
        <v>26</v>
      </c>
      <c r="B10" s="16">
        <v>20054</v>
      </c>
      <c r="C10" s="15">
        <f t="shared" si="0"/>
        <v>8355.8333333333339</v>
      </c>
      <c r="D10" s="8">
        <f t="shared" si="1"/>
        <v>1609.6677333333339</v>
      </c>
      <c r="E10" s="8">
        <f t="shared" si="2"/>
        <v>992.67300000000023</v>
      </c>
      <c r="F10" s="8">
        <f t="shared" si="3"/>
        <v>1804.8600000000001</v>
      </c>
    </row>
    <row r="11" spans="1:6" x14ac:dyDescent="0.25">
      <c r="A11" s="14" t="s">
        <v>27</v>
      </c>
      <c r="B11" s="16">
        <v>11716</v>
      </c>
      <c r="C11" s="15">
        <f t="shared" si="0"/>
        <v>4881.666666666667</v>
      </c>
      <c r="D11" s="8">
        <f t="shared" si="1"/>
        <v>940.4042666666669</v>
      </c>
      <c r="E11" s="8">
        <f t="shared" si="2"/>
        <v>579.94200000000012</v>
      </c>
      <c r="F11" s="8">
        <f t="shared" si="3"/>
        <v>1054.44</v>
      </c>
    </row>
    <row r="12" spans="1:6" x14ac:dyDescent="0.25">
      <c r="A12" s="14" t="s">
        <v>28</v>
      </c>
      <c r="B12" s="15">
        <v>20990</v>
      </c>
      <c r="C12" s="15">
        <f t="shared" si="0"/>
        <v>8745.8333333333339</v>
      </c>
      <c r="D12" s="8">
        <f t="shared" si="1"/>
        <v>1684.7973333333337</v>
      </c>
      <c r="E12" s="8">
        <f t="shared" si="2"/>
        <v>1039.0050000000001</v>
      </c>
      <c r="F12" s="8">
        <f t="shared" si="3"/>
        <v>1889.1000000000001</v>
      </c>
    </row>
    <row r="13" spans="1:6" x14ac:dyDescent="0.25">
      <c r="A13" s="14" t="s">
        <v>29</v>
      </c>
      <c r="B13" s="15">
        <v>90911</v>
      </c>
      <c r="C13" s="15">
        <f t="shared" si="0"/>
        <v>37879.583333333336</v>
      </c>
      <c r="D13" s="8">
        <f t="shared" si="1"/>
        <v>7297.1229333333349</v>
      </c>
      <c r="E13" s="8">
        <f t="shared" si="2"/>
        <v>4500.0945000000011</v>
      </c>
      <c r="F13" s="8">
        <f t="shared" si="3"/>
        <v>8181.9900000000007</v>
      </c>
    </row>
    <row r="14" spans="1:6" x14ac:dyDescent="0.25">
      <c r="A14" s="14" t="s">
        <v>30</v>
      </c>
      <c r="B14" s="16">
        <v>6025</v>
      </c>
      <c r="C14" s="15">
        <f t="shared" si="0"/>
        <v>2510.416666666667</v>
      </c>
      <c r="D14" s="8">
        <f t="shared" si="1"/>
        <v>483.6066666666668</v>
      </c>
      <c r="E14" s="8">
        <f t="shared" si="2"/>
        <v>298.23750000000007</v>
      </c>
      <c r="F14" s="8">
        <f t="shared" si="3"/>
        <v>542.25</v>
      </c>
    </row>
    <row r="15" spans="1:6" x14ac:dyDescent="0.25">
      <c r="A15" s="14" t="s">
        <v>31</v>
      </c>
      <c r="B15" s="16">
        <v>7383</v>
      </c>
      <c r="C15" s="15">
        <f t="shared" si="0"/>
        <v>3076.25</v>
      </c>
      <c r="D15" s="8">
        <f t="shared" si="1"/>
        <v>592.60880000000009</v>
      </c>
      <c r="E15" s="8">
        <f t="shared" si="2"/>
        <v>365.45850000000002</v>
      </c>
      <c r="F15" s="8">
        <f t="shared" si="3"/>
        <v>664.47</v>
      </c>
    </row>
    <row r="16" spans="1:6" x14ac:dyDescent="0.25">
      <c r="A16" s="14" t="s">
        <v>32</v>
      </c>
      <c r="B16" s="15">
        <v>7626</v>
      </c>
      <c r="C16" s="15">
        <f t="shared" si="0"/>
        <v>3177.5</v>
      </c>
      <c r="D16" s="8">
        <f t="shared" si="1"/>
        <v>612.11360000000013</v>
      </c>
      <c r="E16" s="8">
        <f t="shared" si="2"/>
        <v>377.48700000000008</v>
      </c>
      <c r="F16" s="8">
        <f t="shared" si="3"/>
        <v>686.34</v>
      </c>
    </row>
    <row r="17" spans="1:6" x14ac:dyDescent="0.25">
      <c r="A17" s="14" t="s">
        <v>33</v>
      </c>
      <c r="B17" s="16">
        <v>37776</v>
      </c>
      <c r="C17" s="15">
        <f t="shared" si="0"/>
        <v>15740</v>
      </c>
      <c r="D17" s="8">
        <f t="shared" si="1"/>
        <v>3032.1536000000006</v>
      </c>
      <c r="E17" s="8">
        <f t="shared" si="2"/>
        <v>1869.912</v>
      </c>
      <c r="F17" s="8">
        <f t="shared" si="3"/>
        <v>3399.84</v>
      </c>
    </row>
    <row r="18" spans="1:6" x14ac:dyDescent="0.25">
      <c r="A18" s="14" t="s">
        <v>34</v>
      </c>
      <c r="B18" s="16">
        <v>7053</v>
      </c>
      <c r="C18" s="15">
        <f t="shared" si="0"/>
        <v>2938.75</v>
      </c>
      <c r="D18" s="8">
        <f t="shared" si="1"/>
        <v>566.12080000000003</v>
      </c>
      <c r="E18" s="8">
        <f t="shared" si="2"/>
        <v>349.12350000000004</v>
      </c>
      <c r="F18" s="8">
        <f t="shared" si="3"/>
        <v>634.77</v>
      </c>
    </row>
    <row r="19" spans="1:6" x14ac:dyDescent="0.25">
      <c r="A19" s="14" t="s">
        <v>35</v>
      </c>
      <c r="B19" s="16">
        <v>11120</v>
      </c>
      <c r="C19" s="15">
        <f t="shared" si="0"/>
        <v>4633.3333333333339</v>
      </c>
      <c r="D19" s="8">
        <f t="shared" si="1"/>
        <v>892.56533333333346</v>
      </c>
      <c r="E19" s="8">
        <f t="shared" si="2"/>
        <v>550.44000000000005</v>
      </c>
      <c r="F19" s="8">
        <f t="shared" si="3"/>
        <v>1000.8000000000001</v>
      </c>
    </row>
    <row r="20" spans="1:6" x14ac:dyDescent="0.25">
      <c r="A20" s="14" t="s">
        <v>36</v>
      </c>
      <c r="B20" s="15">
        <v>31324</v>
      </c>
      <c r="C20" s="15">
        <f t="shared" si="0"/>
        <v>13051.666666666668</v>
      </c>
      <c r="D20" s="8">
        <f t="shared" si="1"/>
        <v>2514.2730666666671</v>
      </c>
      <c r="E20" s="8">
        <f t="shared" si="2"/>
        <v>1550.5380000000002</v>
      </c>
      <c r="F20" s="8">
        <f t="shared" si="3"/>
        <v>2819.1600000000003</v>
      </c>
    </row>
    <row r="21" spans="1:6" x14ac:dyDescent="0.25">
      <c r="A21" s="14" t="s">
        <v>37</v>
      </c>
      <c r="B21" s="15">
        <v>24442</v>
      </c>
      <c r="C21" s="15">
        <f t="shared" si="0"/>
        <v>10184.166666666668</v>
      </c>
      <c r="D21" s="8">
        <f t="shared" si="1"/>
        <v>1961.8778666666674</v>
      </c>
      <c r="E21" s="8">
        <f t="shared" si="2"/>
        <v>1209.8790000000004</v>
      </c>
      <c r="F21" s="8">
        <f t="shared" si="3"/>
        <v>2199.7799999999997</v>
      </c>
    </row>
    <row r="22" spans="1:6" x14ac:dyDescent="0.25">
      <c r="A22" s="14" t="s">
        <v>38</v>
      </c>
      <c r="B22" s="16">
        <v>27481</v>
      </c>
      <c r="C22" s="15">
        <f t="shared" si="0"/>
        <v>11450.416666666668</v>
      </c>
      <c r="D22" s="8">
        <f t="shared" si="1"/>
        <v>2205.8082666666669</v>
      </c>
      <c r="E22" s="8">
        <f t="shared" si="2"/>
        <v>1360.3095000000003</v>
      </c>
      <c r="F22" s="8">
        <f t="shared" si="3"/>
        <v>2473.29</v>
      </c>
    </row>
    <row r="23" spans="1:6" x14ac:dyDescent="0.25">
      <c r="A23" s="14" t="s">
        <v>39</v>
      </c>
      <c r="B23" s="16">
        <v>14239</v>
      </c>
      <c r="C23" s="15">
        <f t="shared" si="0"/>
        <v>5932.916666666667</v>
      </c>
      <c r="D23" s="8">
        <f t="shared" si="1"/>
        <v>1142.9170666666669</v>
      </c>
      <c r="E23" s="8">
        <f t="shared" si="2"/>
        <v>704.83050000000014</v>
      </c>
      <c r="F23" s="8">
        <f t="shared" si="3"/>
        <v>1281.5100000000002</v>
      </c>
    </row>
    <row r="24" spans="1:6" x14ac:dyDescent="0.25">
      <c r="A24" s="14" t="s">
        <v>40</v>
      </c>
      <c r="B24" s="15">
        <v>64016</v>
      </c>
      <c r="C24" s="15">
        <f t="shared" si="0"/>
        <v>26673.333333333336</v>
      </c>
      <c r="D24" s="8">
        <f t="shared" si="1"/>
        <v>5138.350933333335</v>
      </c>
      <c r="E24" s="8">
        <f t="shared" si="2"/>
        <v>3168.7920000000004</v>
      </c>
      <c r="F24" s="8">
        <f t="shared" si="3"/>
        <v>5761.4400000000005</v>
      </c>
    </row>
    <row r="25" spans="1:6" x14ac:dyDescent="0.25">
      <c r="A25" s="14" t="s">
        <v>41</v>
      </c>
      <c r="B25" s="15">
        <v>27404</v>
      </c>
      <c r="C25" s="15">
        <f t="shared" si="0"/>
        <v>11418.333333333334</v>
      </c>
      <c r="D25" s="8">
        <f t="shared" si="1"/>
        <v>2199.6277333333337</v>
      </c>
      <c r="E25" s="8">
        <f t="shared" si="2"/>
        <v>1356.4980000000003</v>
      </c>
      <c r="F25" s="8">
        <f t="shared" si="3"/>
        <v>2466.36</v>
      </c>
    </row>
    <row r="26" spans="1:6" x14ac:dyDescent="0.25">
      <c r="A26" s="14" t="s">
        <v>42</v>
      </c>
      <c r="B26" s="16">
        <v>64915</v>
      </c>
      <c r="C26" s="15">
        <f t="shared" si="0"/>
        <v>27047.916666666668</v>
      </c>
      <c r="D26" s="8">
        <f t="shared" si="1"/>
        <v>5210.5106666666679</v>
      </c>
      <c r="E26" s="8">
        <f t="shared" si="2"/>
        <v>3213.2925</v>
      </c>
      <c r="F26" s="8">
        <f t="shared" si="3"/>
        <v>5842.35</v>
      </c>
    </row>
    <row r="27" spans="1:6" x14ac:dyDescent="0.25">
      <c r="A27" s="14" t="s">
        <v>43</v>
      </c>
      <c r="B27" s="16">
        <v>171339</v>
      </c>
      <c r="C27" s="15">
        <f t="shared" si="0"/>
        <v>71391.25</v>
      </c>
      <c r="D27" s="8">
        <f t="shared" si="1"/>
        <v>13752.810400000002</v>
      </c>
      <c r="E27" s="8">
        <f t="shared" si="2"/>
        <v>8481.2805000000008</v>
      </c>
      <c r="F27" s="8">
        <f t="shared" si="3"/>
        <v>15420.510000000002</v>
      </c>
    </row>
    <row r="28" spans="1:6" x14ac:dyDescent="0.25">
      <c r="A28" s="14" t="s">
        <v>44</v>
      </c>
      <c r="B28" s="15">
        <v>16310</v>
      </c>
      <c r="C28" s="15">
        <f t="shared" si="0"/>
        <v>6795.8333333333339</v>
      </c>
      <c r="D28" s="8">
        <f t="shared" si="1"/>
        <v>1309.1493333333335</v>
      </c>
      <c r="E28" s="8">
        <f t="shared" si="2"/>
        <v>807.34500000000025</v>
      </c>
      <c r="F28" s="8">
        <f t="shared" si="3"/>
        <v>1467.9</v>
      </c>
    </row>
    <row r="29" spans="1:6" x14ac:dyDescent="0.25">
      <c r="A29" s="14" t="s">
        <v>45</v>
      </c>
      <c r="B29" s="16">
        <v>18985</v>
      </c>
      <c r="C29" s="15">
        <f t="shared" si="0"/>
        <v>7910.416666666667</v>
      </c>
      <c r="D29" s="8">
        <f t="shared" si="1"/>
        <v>1523.8626666666671</v>
      </c>
      <c r="E29" s="8">
        <f t="shared" si="2"/>
        <v>939.75750000000016</v>
      </c>
      <c r="F29" s="8">
        <f t="shared" si="3"/>
        <v>1708.65</v>
      </c>
    </row>
    <row r="30" spans="1:6" x14ac:dyDescent="0.25">
      <c r="A30" s="14" t="s">
        <v>46</v>
      </c>
      <c r="B30" s="16">
        <v>30135</v>
      </c>
      <c r="C30" s="15">
        <f t="shared" si="0"/>
        <v>12556.25</v>
      </c>
      <c r="D30" s="8">
        <f t="shared" si="1"/>
        <v>2418.8360000000002</v>
      </c>
      <c r="E30" s="8">
        <f t="shared" si="2"/>
        <v>1491.6825000000001</v>
      </c>
      <c r="F30" s="8">
        <f t="shared" si="3"/>
        <v>2712.15</v>
      </c>
    </row>
    <row r="31" spans="1:6" x14ac:dyDescent="0.25">
      <c r="A31" s="14" t="s">
        <v>47</v>
      </c>
      <c r="B31" s="16">
        <v>55483</v>
      </c>
      <c r="C31" s="15">
        <f t="shared" si="0"/>
        <v>23117.916666666668</v>
      </c>
      <c r="D31" s="8">
        <f t="shared" si="1"/>
        <v>4453.4354666666668</v>
      </c>
      <c r="E31" s="8">
        <f t="shared" si="2"/>
        <v>2746.4085000000005</v>
      </c>
      <c r="F31" s="8">
        <f t="shared" si="3"/>
        <v>4993.47</v>
      </c>
    </row>
    <row r="32" spans="1:6" x14ac:dyDescent="0.25">
      <c r="A32" s="14" t="s">
        <v>48</v>
      </c>
      <c r="B32" s="15">
        <v>29034</v>
      </c>
      <c r="C32" s="15">
        <f t="shared" si="0"/>
        <v>12097.5</v>
      </c>
      <c r="D32" s="8">
        <f t="shared" si="1"/>
        <v>2330.4624000000003</v>
      </c>
      <c r="E32" s="8">
        <f t="shared" si="2"/>
        <v>1437.1830000000002</v>
      </c>
      <c r="F32" s="8">
        <f t="shared" si="3"/>
        <v>2613.06</v>
      </c>
    </row>
    <row r="33" spans="1:6" x14ac:dyDescent="0.25">
      <c r="A33" s="14" t="s">
        <v>49</v>
      </c>
      <c r="B33" s="16">
        <v>24649</v>
      </c>
      <c r="C33" s="15">
        <f t="shared" si="0"/>
        <v>10270.416666666668</v>
      </c>
      <c r="D33" s="8">
        <f t="shared" si="1"/>
        <v>1978.4930666666671</v>
      </c>
      <c r="E33" s="8">
        <f t="shared" si="2"/>
        <v>1220.1255000000003</v>
      </c>
      <c r="F33" s="8">
        <f t="shared" si="3"/>
        <v>2218.4100000000003</v>
      </c>
    </row>
    <row r="34" spans="1:6" x14ac:dyDescent="0.25">
      <c r="A34" s="14" t="s">
        <v>50</v>
      </c>
      <c r="B34" s="16">
        <v>16570</v>
      </c>
      <c r="C34" s="15">
        <f t="shared" si="0"/>
        <v>6904.166666666667</v>
      </c>
      <c r="D34" s="8">
        <f t="shared" si="1"/>
        <v>1330.0186666666671</v>
      </c>
      <c r="E34" s="8">
        <f t="shared" si="2"/>
        <v>820.21500000000003</v>
      </c>
      <c r="F34" s="8">
        <f t="shared" si="3"/>
        <v>1491.3</v>
      </c>
    </row>
    <row r="35" spans="1:6" x14ac:dyDescent="0.25">
      <c r="A35" s="14" t="s">
        <v>51</v>
      </c>
      <c r="B35" s="16">
        <v>57454</v>
      </c>
      <c r="C35" s="15">
        <f t="shared" si="0"/>
        <v>23939.166666666668</v>
      </c>
      <c r="D35" s="8">
        <f t="shared" si="1"/>
        <v>4611.641066666667</v>
      </c>
      <c r="E35" s="8">
        <f t="shared" si="2"/>
        <v>2843.9730000000004</v>
      </c>
      <c r="F35" s="8">
        <f t="shared" si="3"/>
        <v>5170.8599999999997</v>
      </c>
    </row>
    <row r="36" spans="1:6" x14ac:dyDescent="0.25">
      <c r="A36" s="14" t="s">
        <v>52</v>
      </c>
      <c r="B36" s="16">
        <v>26833</v>
      </c>
      <c r="C36" s="15">
        <f t="shared" si="0"/>
        <v>11180.416666666668</v>
      </c>
      <c r="D36" s="8">
        <f t="shared" si="1"/>
        <v>2153.7954666666674</v>
      </c>
      <c r="E36" s="8">
        <f t="shared" si="2"/>
        <v>1328.2335000000003</v>
      </c>
      <c r="F36" s="8">
        <f t="shared" si="3"/>
        <v>2414.9700000000003</v>
      </c>
    </row>
    <row r="37" spans="1:6" x14ac:dyDescent="0.25">
      <c r="A37" s="14" t="s">
        <v>53</v>
      </c>
      <c r="B37" s="16">
        <v>21230</v>
      </c>
      <c r="C37" s="15">
        <f t="shared" si="0"/>
        <v>8845.8333333333339</v>
      </c>
      <c r="D37" s="8">
        <f t="shared" si="1"/>
        <v>1704.0613333333338</v>
      </c>
      <c r="E37" s="8">
        <f t="shared" si="2"/>
        <v>1050.8850000000002</v>
      </c>
      <c r="F37" s="8">
        <f t="shared" si="3"/>
        <v>1910.7</v>
      </c>
    </row>
    <row r="38" spans="1:6" x14ac:dyDescent="0.25">
      <c r="A38" s="14" t="s">
        <v>54</v>
      </c>
      <c r="B38" s="16">
        <v>108051</v>
      </c>
      <c r="C38" s="15">
        <f t="shared" si="0"/>
        <v>45021.25</v>
      </c>
      <c r="D38" s="8">
        <f t="shared" si="1"/>
        <v>8672.8936000000012</v>
      </c>
      <c r="E38" s="8">
        <f t="shared" si="2"/>
        <v>5348.5245000000004</v>
      </c>
      <c r="F38" s="8">
        <f t="shared" si="3"/>
        <v>9724.59</v>
      </c>
    </row>
    <row r="39" spans="1:6" x14ac:dyDescent="0.25">
      <c r="A39" s="14" t="s">
        <v>55</v>
      </c>
      <c r="B39" s="15">
        <v>12466</v>
      </c>
      <c r="C39" s="15">
        <f t="shared" si="0"/>
        <v>5194.166666666667</v>
      </c>
      <c r="D39" s="8">
        <f>((C39*0.43)*1.6)*0.28</f>
        <v>1000.6042666666668</v>
      </c>
      <c r="E39" s="8">
        <f t="shared" si="2"/>
        <v>617.06700000000012</v>
      </c>
      <c r="F39" s="8">
        <f t="shared" si="3"/>
        <v>1121.94</v>
      </c>
    </row>
    <row r="40" spans="1:6" x14ac:dyDescent="0.25">
      <c r="A40" s="14" t="s">
        <v>56</v>
      </c>
      <c r="B40" s="15">
        <v>18248</v>
      </c>
      <c r="C40" s="15">
        <f>+B40/2.4</f>
        <v>7603.3333333333339</v>
      </c>
      <c r="D40" s="8">
        <f t="shared" si="1"/>
        <v>1464.7061333333338</v>
      </c>
      <c r="E40" s="8">
        <f t="shared" si="2"/>
        <v>903.27600000000029</v>
      </c>
      <c r="F40" s="8">
        <f t="shared" si="3"/>
        <v>1642.32</v>
      </c>
    </row>
    <row r="41" spans="1:6" x14ac:dyDescent="0.25">
      <c r="A41" s="14" t="s">
        <v>57</v>
      </c>
      <c r="B41" s="15">
        <v>23741</v>
      </c>
      <c r="C41" s="15">
        <f t="shared" si="0"/>
        <v>9892.0833333333339</v>
      </c>
      <c r="D41" s="8">
        <f t="shared" si="1"/>
        <v>1905.6109333333336</v>
      </c>
      <c r="E41" s="8">
        <f t="shared" si="2"/>
        <v>1175.1795000000002</v>
      </c>
      <c r="F41" s="8">
        <f t="shared" si="3"/>
        <v>2136.69</v>
      </c>
    </row>
    <row r="42" spans="1:6" x14ac:dyDescent="0.25">
      <c r="A42" s="14" t="s">
        <v>58</v>
      </c>
      <c r="B42" s="15">
        <v>40023</v>
      </c>
      <c r="C42" s="15">
        <f t="shared" si="0"/>
        <v>16676.25</v>
      </c>
      <c r="D42" s="8">
        <f t="shared" si="1"/>
        <v>3212.5128000000004</v>
      </c>
      <c r="E42" s="8">
        <f t="shared" si="2"/>
        <v>1981.1385000000002</v>
      </c>
      <c r="F42" s="8">
        <f t="shared" si="3"/>
        <v>3602.07</v>
      </c>
    </row>
    <row r="43" spans="1:6" x14ac:dyDescent="0.25">
      <c r="A43" s="14" t="s">
        <v>59</v>
      </c>
      <c r="B43" s="15">
        <v>5746</v>
      </c>
      <c r="C43" s="15">
        <f t="shared" si="0"/>
        <v>2394.166666666667</v>
      </c>
      <c r="D43" s="8">
        <f t="shared" si="1"/>
        <v>461.21226666666678</v>
      </c>
      <c r="E43" s="8">
        <f t="shared" si="2"/>
        <v>284.42700000000008</v>
      </c>
      <c r="F43" s="8">
        <f t="shared" si="3"/>
        <v>517.14</v>
      </c>
    </row>
    <row r="44" spans="1:6" x14ac:dyDescent="0.25">
      <c r="A44" s="14" t="s">
        <v>60</v>
      </c>
      <c r="B44" s="15">
        <v>7324</v>
      </c>
      <c r="C44" s="15">
        <f t="shared" si="0"/>
        <v>3051.666666666667</v>
      </c>
      <c r="D44" s="8">
        <f t="shared" si="1"/>
        <v>587.87306666666666</v>
      </c>
      <c r="E44" s="8">
        <f t="shared" si="2"/>
        <v>362.53800000000007</v>
      </c>
      <c r="F44" s="8">
        <f t="shared" si="3"/>
        <v>659.16</v>
      </c>
    </row>
    <row r="45" spans="1:6" x14ac:dyDescent="0.25">
      <c r="A45" s="14" t="s">
        <v>61</v>
      </c>
      <c r="B45" s="15">
        <v>7564</v>
      </c>
      <c r="C45" s="15">
        <f t="shared" si="0"/>
        <v>3151.666666666667</v>
      </c>
      <c r="D45" s="8">
        <f t="shared" si="1"/>
        <v>607.13706666666678</v>
      </c>
      <c r="E45" s="8">
        <f>((C45*0.33)*1.8)*0.2</f>
        <v>374.41800000000012</v>
      </c>
      <c r="F45" s="8">
        <f t="shared" si="3"/>
        <v>680.76</v>
      </c>
    </row>
    <row r="46" spans="1:6" x14ac:dyDescent="0.25">
      <c r="A46" s="14" t="s">
        <v>62</v>
      </c>
      <c r="B46" s="16">
        <v>34021</v>
      </c>
      <c r="C46" s="15">
        <f t="shared" si="0"/>
        <v>14175.416666666668</v>
      </c>
      <c r="D46" s="8">
        <f t="shared" si="1"/>
        <v>2730.7522666666669</v>
      </c>
      <c r="E46" s="8">
        <f t="shared" si="2"/>
        <v>1684.0395000000005</v>
      </c>
      <c r="F46" s="8">
        <f t="shared" si="3"/>
        <v>3061.89</v>
      </c>
    </row>
    <row r="47" spans="1:6" x14ac:dyDescent="0.25">
      <c r="A47" s="14" t="s">
        <v>63</v>
      </c>
      <c r="B47" s="15">
        <v>56848</v>
      </c>
      <c r="C47" s="15">
        <f t="shared" si="0"/>
        <v>23686.666666666668</v>
      </c>
      <c r="D47" s="8">
        <f t="shared" si="1"/>
        <v>4562.9994666666671</v>
      </c>
      <c r="E47" s="8">
        <f t="shared" si="2"/>
        <v>2813.9760000000006</v>
      </c>
      <c r="F47" s="8">
        <f t="shared" si="3"/>
        <v>5116.3200000000006</v>
      </c>
    </row>
    <row r="48" spans="1:6" x14ac:dyDescent="0.25">
      <c r="A48" s="14" t="s">
        <v>64</v>
      </c>
      <c r="B48" s="15">
        <v>71365</v>
      </c>
      <c r="C48" s="15">
        <f t="shared" si="0"/>
        <v>29735.416666666668</v>
      </c>
      <c r="D48" s="8">
        <f t="shared" si="1"/>
        <v>5728.2306666666682</v>
      </c>
      <c r="E48" s="8">
        <f t="shared" si="2"/>
        <v>3532.5675000000006</v>
      </c>
      <c r="F48" s="8">
        <f t="shared" si="3"/>
        <v>6422.85</v>
      </c>
    </row>
    <row r="49" spans="1:6" x14ac:dyDescent="0.25">
      <c r="A49" s="14" t="s">
        <v>65</v>
      </c>
      <c r="B49" s="15">
        <v>26634</v>
      </c>
      <c r="C49" s="15">
        <f t="shared" si="0"/>
        <v>11097.5</v>
      </c>
      <c r="D49" s="8">
        <f t="shared" si="1"/>
        <v>2137.8224000000005</v>
      </c>
      <c r="E49" s="8">
        <f t="shared" si="2"/>
        <v>1318.3830000000003</v>
      </c>
      <c r="F49" s="8">
        <f t="shared" si="3"/>
        <v>2397.06</v>
      </c>
    </row>
    <row r="50" spans="1:6" x14ac:dyDescent="0.25">
      <c r="A50" s="14" t="s">
        <v>66</v>
      </c>
      <c r="B50" s="15">
        <v>7946</v>
      </c>
      <c r="C50" s="15">
        <f t="shared" si="0"/>
        <v>3310.8333333333335</v>
      </c>
      <c r="D50" s="8">
        <f t="shared" si="1"/>
        <v>637.79893333333348</v>
      </c>
      <c r="E50" s="8">
        <f t="shared" si="2"/>
        <v>393.32700000000006</v>
      </c>
      <c r="F50" s="8">
        <f t="shared" si="3"/>
        <v>715.14</v>
      </c>
    </row>
    <row r="51" spans="1:6" x14ac:dyDescent="0.25">
      <c r="A51" s="14" t="s">
        <v>67</v>
      </c>
      <c r="B51" s="16">
        <v>13126</v>
      </c>
      <c r="C51" s="15">
        <f t="shared" si="0"/>
        <v>5469.166666666667</v>
      </c>
      <c r="D51" s="8">
        <f>((C51*0.43)*1.6)*0.28</f>
        <v>1053.5802666666668</v>
      </c>
      <c r="E51" s="8">
        <f t="shared" si="2"/>
        <v>649.73700000000008</v>
      </c>
      <c r="F51" s="8">
        <f t="shared" si="3"/>
        <v>1181.3399999999999</v>
      </c>
    </row>
    <row r="52" spans="1:6" x14ac:dyDescent="0.25">
      <c r="A52" s="14" t="s">
        <v>68</v>
      </c>
      <c r="B52" s="15">
        <v>11480</v>
      </c>
      <c r="C52" s="15">
        <f t="shared" si="0"/>
        <v>4783.3333333333339</v>
      </c>
      <c r="D52" s="8">
        <f t="shared" si="1"/>
        <v>921.46133333333353</v>
      </c>
      <c r="E52" s="8">
        <f t="shared" si="2"/>
        <v>568.2600000000001</v>
      </c>
      <c r="F52" s="8">
        <f t="shared" si="3"/>
        <v>1033.2</v>
      </c>
    </row>
    <row r="53" spans="1:6" x14ac:dyDescent="0.25">
      <c r="A53" s="14" t="s">
        <v>69</v>
      </c>
      <c r="B53" s="16">
        <v>16088</v>
      </c>
      <c r="C53" s="15">
        <f t="shared" si="0"/>
        <v>6703.3333333333339</v>
      </c>
      <c r="D53" s="8">
        <f t="shared" si="1"/>
        <v>1291.3301333333334</v>
      </c>
      <c r="E53" s="8">
        <f t="shared" si="2"/>
        <v>796.35600000000022</v>
      </c>
      <c r="F53" s="8">
        <f t="shared" si="3"/>
        <v>1447.92</v>
      </c>
    </row>
    <row r="54" spans="1:6" x14ac:dyDescent="0.25">
      <c r="A54" s="14" t="s">
        <v>70</v>
      </c>
      <c r="B54" s="15">
        <v>6531</v>
      </c>
      <c r="C54" s="15">
        <f t="shared" si="0"/>
        <v>2721.25</v>
      </c>
      <c r="D54" s="8">
        <f t="shared" si="1"/>
        <v>524.22160000000008</v>
      </c>
      <c r="E54" s="8">
        <f t="shared" si="2"/>
        <v>323.28450000000004</v>
      </c>
      <c r="F54" s="8">
        <f t="shared" si="3"/>
        <v>587.79000000000008</v>
      </c>
    </row>
    <row r="55" spans="1:6" x14ac:dyDescent="0.25">
      <c r="A55" s="14" t="s">
        <v>71</v>
      </c>
      <c r="B55" s="16">
        <v>7866</v>
      </c>
      <c r="C55" s="15">
        <f t="shared" si="0"/>
        <v>3277.5</v>
      </c>
      <c r="D55" s="8">
        <f t="shared" si="1"/>
        <v>631.37760000000003</v>
      </c>
      <c r="E55" s="8">
        <f t="shared" si="2"/>
        <v>389.36700000000002</v>
      </c>
      <c r="F55" s="8">
        <f t="shared" si="3"/>
        <v>707.94</v>
      </c>
    </row>
    <row r="56" spans="1:6" x14ac:dyDescent="0.25">
      <c r="A56" s="14" t="s">
        <v>72</v>
      </c>
      <c r="B56" s="16">
        <v>23858</v>
      </c>
      <c r="C56" s="15">
        <f t="shared" si="0"/>
        <v>9940.8333333333339</v>
      </c>
      <c r="D56" s="8">
        <f t="shared" si="1"/>
        <v>1915.0021333333336</v>
      </c>
      <c r="E56" s="8">
        <f t="shared" si="2"/>
        <v>1180.9710000000002</v>
      </c>
      <c r="F56" s="8">
        <f t="shared" si="3"/>
        <v>2147.2200000000003</v>
      </c>
    </row>
    <row r="57" spans="1:6" x14ac:dyDescent="0.25">
      <c r="A57" s="14" t="s">
        <v>73</v>
      </c>
      <c r="B57" s="15">
        <v>37115</v>
      </c>
      <c r="C57" s="15">
        <f t="shared" si="0"/>
        <v>15464.583333333334</v>
      </c>
      <c r="D57" s="8">
        <f t="shared" si="1"/>
        <v>2979.0973333333341</v>
      </c>
      <c r="E57" s="8">
        <f t="shared" si="2"/>
        <v>1837.1925000000001</v>
      </c>
      <c r="F57" s="8">
        <f t="shared" si="3"/>
        <v>3340.35</v>
      </c>
    </row>
    <row r="58" spans="1:6" x14ac:dyDescent="0.25">
      <c r="A58" s="14" t="s">
        <v>74</v>
      </c>
      <c r="B58" s="16">
        <v>7587</v>
      </c>
      <c r="C58" s="15">
        <f t="shared" si="0"/>
        <v>3161.25</v>
      </c>
      <c r="D58" s="8">
        <f t="shared" si="1"/>
        <v>608.98320000000012</v>
      </c>
      <c r="E58" s="8">
        <f t="shared" si="2"/>
        <v>375.55650000000009</v>
      </c>
      <c r="F58" s="8">
        <f t="shared" si="3"/>
        <v>682.83</v>
      </c>
    </row>
    <row r="59" spans="1:6" x14ac:dyDescent="0.25">
      <c r="A59" s="14" t="s">
        <v>75</v>
      </c>
      <c r="B59" s="15">
        <v>13656</v>
      </c>
      <c r="C59" s="15">
        <f t="shared" si="0"/>
        <v>5690</v>
      </c>
      <c r="D59" s="8">
        <f t="shared" si="1"/>
        <v>1096.1215999999999</v>
      </c>
      <c r="E59" s="8">
        <f t="shared" si="2"/>
        <v>675.97200000000009</v>
      </c>
      <c r="F59" s="8">
        <f t="shared" si="3"/>
        <v>1229.04</v>
      </c>
    </row>
    <row r="60" spans="1:6" x14ac:dyDescent="0.25">
      <c r="A60" s="14" t="s">
        <v>76</v>
      </c>
      <c r="B60" s="17">
        <v>4850</v>
      </c>
      <c r="C60" s="15">
        <f t="shared" si="0"/>
        <v>2020.8333333333335</v>
      </c>
      <c r="D60" s="8">
        <f t="shared" si="1"/>
        <v>389.29333333333341</v>
      </c>
      <c r="E60" s="8">
        <f t="shared" si="2"/>
        <v>240.07500000000005</v>
      </c>
      <c r="F60" s="8">
        <f t="shared" si="3"/>
        <v>436.5</v>
      </c>
    </row>
    <row r="61" spans="1:6" x14ac:dyDescent="0.25">
      <c r="A61" s="14" t="s">
        <v>77</v>
      </c>
      <c r="B61" s="16">
        <v>82120</v>
      </c>
      <c r="C61" s="15">
        <f t="shared" si="0"/>
        <v>34216.666666666672</v>
      </c>
      <c r="D61" s="8">
        <f t="shared" si="1"/>
        <v>6591.4986666666682</v>
      </c>
      <c r="E61" s="8">
        <f t="shared" si="2"/>
        <v>4064.940000000001</v>
      </c>
      <c r="F61" s="8">
        <f t="shared" si="3"/>
        <v>7390.8</v>
      </c>
    </row>
    <row r="62" spans="1:6" x14ac:dyDescent="0.25">
      <c r="A62" s="14" t="s">
        <v>78</v>
      </c>
      <c r="B62" s="15">
        <v>19595</v>
      </c>
      <c r="C62" s="15">
        <f t="shared" si="0"/>
        <v>8164.5833333333339</v>
      </c>
      <c r="D62" s="8">
        <f t="shared" si="1"/>
        <v>1572.8253333333334</v>
      </c>
      <c r="E62" s="8">
        <f t="shared" si="2"/>
        <v>969.95250000000021</v>
      </c>
      <c r="F62" s="8">
        <f t="shared" si="3"/>
        <v>1763.55</v>
      </c>
    </row>
    <row r="63" spans="1:6" s="14" customFormat="1" x14ac:dyDescent="0.25">
      <c r="B63" s="18">
        <f>SUM(B8:B62)</f>
        <v>1764892</v>
      </c>
      <c r="C63" s="19">
        <f>+B63/2.4</f>
        <v>735371.66666666674</v>
      </c>
      <c r="D63" s="8">
        <f>((C63*0.43)*1.6)*0.28</f>
        <v>141661.9978666667</v>
      </c>
      <c r="E63" s="8">
        <f>((C63*0.33)*1.8)*0.2</f>
        <v>87362.154000000024</v>
      </c>
      <c r="F63" s="8">
        <f t="shared" si="3"/>
        <v>158840.28000000003</v>
      </c>
    </row>
    <row r="64" spans="1:6" s="14" customFormat="1" ht="15.75" x14ac:dyDescent="0.25">
      <c r="A64" s="20" t="s">
        <v>79</v>
      </c>
      <c r="B64" s="20"/>
      <c r="C64" s="21"/>
      <c r="D64" s="21"/>
      <c r="E64" s="21"/>
      <c r="F64" s="22"/>
    </row>
    <row r="65" spans="1:6" x14ac:dyDescent="0.25">
      <c r="A65" s="4" t="s">
        <v>80</v>
      </c>
      <c r="B65" s="4" t="s">
        <v>81</v>
      </c>
      <c r="C65" s="4" t="s">
        <v>82</v>
      </c>
    </row>
    <row r="67" spans="1:6" x14ac:dyDescent="0.25">
      <c r="A67" s="23" t="s">
        <v>83</v>
      </c>
      <c r="B67" s="24"/>
      <c r="C67" s="23"/>
      <c r="D67" s="23"/>
      <c r="E67" s="23"/>
    </row>
    <row r="68" spans="1:6" x14ac:dyDescent="0.25">
      <c r="A68" s="5" t="s">
        <v>84</v>
      </c>
      <c r="B68" s="5" t="s">
        <v>85</v>
      </c>
      <c r="C68" s="5" t="s">
        <v>86</v>
      </c>
      <c r="D68" s="5" t="s">
        <v>87</v>
      </c>
      <c r="E68" s="5" t="s">
        <v>88</v>
      </c>
    </row>
    <row r="69" spans="1:6" x14ac:dyDescent="0.25">
      <c r="A69" s="5">
        <v>2026</v>
      </c>
      <c r="B69" s="5" t="s">
        <v>89</v>
      </c>
      <c r="C69" s="5" t="s">
        <v>90</v>
      </c>
      <c r="D69" s="5" t="s">
        <v>90</v>
      </c>
      <c r="E69" s="5" t="s">
        <v>91</v>
      </c>
    </row>
    <row r="70" spans="1:6" x14ac:dyDescent="0.25">
      <c r="A70" s="25" t="s">
        <v>92</v>
      </c>
      <c r="B70" s="26" t="s">
        <v>93</v>
      </c>
      <c r="C70" s="26" t="s">
        <v>94</v>
      </c>
      <c r="D70" s="26" t="s">
        <v>95</v>
      </c>
      <c r="E70" s="26" t="s">
        <v>96</v>
      </c>
    </row>
    <row r="71" spans="1:6" x14ac:dyDescent="0.25">
      <c r="A71" s="4" t="s">
        <v>54</v>
      </c>
      <c r="B71" s="27">
        <v>108051</v>
      </c>
      <c r="C71" s="27">
        <f>((B71/2.4)*0.43*1.6)</f>
        <v>30974.620000000003</v>
      </c>
      <c r="D71" s="27">
        <f>((B71/2.4)*0.33*1.8)</f>
        <v>26742.622500000001</v>
      </c>
      <c r="E71" s="27">
        <f>B71/10</f>
        <v>10805.1</v>
      </c>
    </row>
    <row r="72" spans="1:6" x14ac:dyDescent="0.25">
      <c r="A72" s="4" t="s">
        <v>97</v>
      </c>
      <c r="B72" s="18">
        <v>1764892</v>
      </c>
      <c r="C72" s="27">
        <f>((B72/2.4)*0.43*1.6)</f>
        <v>505935.70666666678</v>
      </c>
      <c r="D72" s="27">
        <f>((B72/2.4)*0.33*1.8)</f>
        <v>436810.77000000008</v>
      </c>
      <c r="E72" s="27">
        <f>B72/10</f>
        <v>176489.2</v>
      </c>
    </row>
    <row r="77" spans="1:6" x14ac:dyDescent="0.25">
      <c r="F77" s="4" t="s">
        <v>98</v>
      </c>
    </row>
  </sheetData>
  <mergeCells count="5">
    <mergeCell ref="B1:C1"/>
    <mergeCell ref="D1:E1"/>
    <mergeCell ref="D2:E2"/>
    <mergeCell ref="D3:E3"/>
    <mergeCell ref="A64:B6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Pet stray est. Master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Bruner</dc:creator>
  <cp:lastModifiedBy>Theresa Bruner</cp:lastModifiedBy>
  <dcterms:created xsi:type="dcterms:W3CDTF">2026-09-27T22:39:53Z</dcterms:created>
  <dcterms:modified xsi:type="dcterms:W3CDTF">2026-09-27T22:40:57Z</dcterms:modified>
</cp:coreProperties>
</file>