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run\OneDrive\Desktop\"/>
    </mc:Choice>
  </mc:AlternateContent>
  <xr:revisionPtr revIDLastSave="0" documentId="8_{E06BD7B9-8BD7-432E-B40D-1EC0FBA1758A}" xr6:coauthVersionLast="47" xr6:coauthVersionMax="47" xr10:uidLastSave="{00000000-0000-0000-0000-000000000000}"/>
  <bookViews>
    <workbookView xWindow="-120" yWindow="-120" windowWidth="29040" windowHeight="15720" xr2:uid="{3422F1F5-A755-4829-8092-027D9F90B1B7}"/>
  </bookViews>
  <sheets>
    <sheet name="2026 Pet stray est. Master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1" l="1"/>
  <c r="D72" i="1"/>
  <c r="C72" i="1"/>
  <c r="E71" i="1"/>
  <c r="D71" i="1"/>
  <c r="C71" i="1"/>
  <c r="B63" i="1"/>
  <c r="F63" i="1" s="1"/>
  <c r="F62" i="1"/>
  <c r="E62" i="1"/>
  <c r="C62" i="1"/>
  <c r="D62" i="1" s="1"/>
  <c r="F61" i="1"/>
  <c r="C61" i="1"/>
  <c r="E61" i="1" s="1"/>
  <c r="F60" i="1"/>
  <c r="C60" i="1"/>
  <c r="D60" i="1" s="1"/>
  <c r="F59" i="1"/>
  <c r="E59" i="1"/>
  <c r="D59" i="1"/>
  <c r="C59" i="1"/>
  <c r="F58" i="1"/>
  <c r="C58" i="1"/>
  <c r="E58" i="1" s="1"/>
  <c r="F57" i="1"/>
  <c r="C57" i="1"/>
  <c r="D57" i="1" s="1"/>
  <c r="F56" i="1"/>
  <c r="E56" i="1"/>
  <c r="D56" i="1"/>
  <c r="C56" i="1"/>
  <c r="F55" i="1"/>
  <c r="C55" i="1"/>
  <c r="E55" i="1" s="1"/>
  <c r="F54" i="1"/>
  <c r="C54" i="1"/>
  <c r="E54" i="1" s="1"/>
  <c r="F53" i="1"/>
  <c r="E53" i="1"/>
  <c r="D53" i="1"/>
  <c r="C53" i="1"/>
  <c r="F52" i="1"/>
  <c r="C52" i="1"/>
  <c r="E52" i="1" s="1"/>
  <c r="F51" i="1"/>
  <c r="C51" i="1"/>
  <c r="D51" i="1" s="1"/>
  <c r="F50" i="1"/>
  <c r="E50" i="1"/>
  <c r="D50" i="1"/>
  <c r="C50" i="1"/>
  <c r="F49" i="1"/>
  <c r="C49" i="1"/>
  <c r="D49" i="1" s="1"/>
  <c r="F48" i="1"/>
  <c r="C48" i="1"/>
  <c r="E48" i="1" s="1"/>
  <c r="F47" i="1"/>
  <c r="E47" i="1"/>
  <c r="D47" i="1"/>
  <c r="C47" i="1"/>
  <c r="F46" i="1"/>
  <c r="C46" i="1"/>
  <c r="E46" i="1" s="1"/>
  <c r="F45" i="1"/>
  <c r="C45" i="1"/>
  <c r="E45" i="1" s="1"/>
  <c r="F44" i="1"/>
  <c r="E44" i="1"/>
  <c r="D44" i="1"/>
  <c r="C44" i="1"/>
  <c r="F43" i="1"/>
  <c r="C43" i="1"/>
  <c r="E43" i="1" s="1"/>
  <c r="F42" i="1"/>
  <c r="C42" i="1"/>
  <c r="E42" i="1" s="1"/>
  <c r="F41" i="1"/>
  <c r="E41" i="1"/>
  <c r="D41" i="1"/>
  <c r="C41" i="1"/>
  <c r="F40" i="1"/>
  <c r="C40" i="1"/>
  <c r="D40" i="1" s="1"/>
  <c r="F39" i="1"/>
  <c r="C39" i="1"/>
  <c r="E39" i="1" s="1"/>
  <c r="F38" i="1"/>
  <c r="E38" i="1"/>
  <c r="D38" i="1"/>
  <c r="C38" i="1"/>
  <c r="F37" i="1"/>
  <c r="C37" i="1"/>
  <c r="E37" i="1" s="1"/>
  <c r="F36" i="1"/>
  <c r="C36" i="1"/>
  <c r="D36" i="1" s="1"/>
  <c r="F35" i="1"/>
  <c r="E35" i="1"/>
  <c r="D35" i="1"/>
  <c r="C35" i="1"/>
  <c r="F34" i="1"/>
  <c r="C34" i="1"/>
  <c r="E34" i="1" s="1"/>
  <c r="F33" i="1"/>
  <c r="C33" i="1"/>
  <c r="E33" i="1" s="1"/>
  <c r="F32" i="1"/>
  <c r="E32" i="1"/>
  <c r="D32" i="1"/>
  <c r="C32" i="1"/>
  <c r="F31" i="1"/>
  <c r="C31" i="1"/>
  <c r="E31" i="1" s="1"/>
  <c r="F30" i="1"/>
  <c r="C30" i="1"/>
  <c r="D30" i="1" s="1"/>
  <c r="F29" i="1"/>
  <c r="E29" i="1"/>
  <c r="D29" i="1"/>
  <c r="C29" i="1"/>
  <c r="F28" i="1"/>
  <c r="C28" i="1"/>
  <c r="E28" i="1" s="1"/>
  <c r="F27" i="1"/>
  <c r="C27" i="1"/>
  <c r="D27" i="1" s="1"/>
  <c r="F26" i="1"/>
  <c r="E26" i="1"/>
  <c r="D26" i="1"/>
  <c r="C26" i="1"/>
  <c r="F25" i="1"/>
  <c r="C25" i="1"/>
  <c r="D25" i="1" s="1"/>
  <c r="F24" i="1"/>
  <c r="C24" i="1"/>
  <c r="D24" i="1" s="1"/>
  <c r="F23" i="1"/>
  <c r="E23" i="1"/>
  <c r="D23" i="1"/>
  <c r="C23" i="1"/>
  <c r="F22" i="1"/>
  <c r="C22" i="1"/>
  <c r="E22" i="1" s="1"/>
  <c r="F21" i="1"/>
  <c r="C21" i="1"/>
  <c r="E21" i="1" s="1"/>
  <c r="F20" i="1"/>
  <c r="E20" i="1"/>
  <c r="D20" i="1"/>
  <c r="C20" i="1"/>
  <c r="F19" i="1"/>
  <c r="C19" i="1"/>
  <c r="E19" i="1" s="1"/>
  <c r="F18" i="1"/>
  <c r="C18" i="1"/>
  <c r="E18" i="1" s="1"/>
  <c r="F17" i="1"/>
  <c r="E17" i="1"/>
  <c r="D17" i="1"/>
  <c r="C17" i="1"/>
  <c r="F16" i="1"/>
  <c r="C16" i="1"/>
  <c r="E16" i="1" s="1"/>
  <c r="F15" i="1"/>
  <c r="C15" i="1"/>
  <c r="E15" i="1" s="1"/>
  <c r="F14" i="1"/>
  <c r="E14" i="1"/>
  <c r="D14" i="1"/>
  <c r="C14" i="1"/>
  <c r="F13" i="1"/>
  <c r="C13" i="1"/>
  <c r="E13" i="1" s="1"/>
  <c r="F12" i="1"/>
  <c r="C12" i="1"/>
  <c r="D12" i="1" s="1"/>
  <c r="F11" i="1"/>
  <c r="E11" i="1"/>
  <c r="D11" i="1"/>
  <c r="C11" i="1"/>
  <c r="F10" i="1"/>
  <c r="C10" i="1"/>
  <c r="E10" i="1" s="1"/>
  <c r="F9" i="1"/>
  <c r="C9" i="1"/>
  <c r="E9" i="1" s="1"/>
  <c r="F8" i="1"/>
  <c r="E8" i="1"/>
  <c r="D8" i="1"/>
  <c r="C8" i="1"/>
  <c r="E49" i="1" l="1"/>
  <c r="C63" i="1"/>
  <c r="D39" i="1"/>
  <c r="E27" i="1"/>
  <c r="E60" i="1"/>
  <c r="D42" i="1"/>
  <c r="D15" i="1"/>
  <c r="D45" i="1"/>
  <c r="D10" i="1"/>
  <c r="D13" i="1"/>
  <c r="D16" i="1"/>
  <c r="D19" i="1"/>
  <c r="D22" i="1"/>
  <c r="D31" i="1"/>
  <c r="D34" i="1"/>
  <c r="D37" i="1"/>
  <c r="D43" i="1"/>
  <c r="D52" i="1"/>
  <c r="D55" i="1"/>
  <c r="D58" i="1"/>
  <c r="D61" i="1"/>
  <c r="D21" i="1"/>
  <c r="D33" i="1"/>
  <c r="E12" i="1"/>
  <c r="E36" i="1"/>
  <c r="E51" i="1"/>
  <c r="D28" i="1"/>
  <c r="D9" i="1"/>
  <c r="D54" i="1"/>
  <c r="E30" i="1"/>
  <c r="D46" i="1"/>
  <c r="E25" i="1"/>
  <c r="E40" i="1"/>
  <c r="D18" i="1"/>
  <c r="D48" i="1"/>
  <c r="E24" i="1"/>
  <c r="E57" i="1"/>
  <c r="E63" i="1" l="1"/>
  <c r="D63" i="1"/>
</calcChain>
</file>

<file path=xl/sharedStrings.xml><?xml version="1.0" encoding="utf-8"?>
<sst xmlns="http://schemas.openxmlformats.org/spreadsheetml/2006/main" count="106" uniqueCount="101">
  <si>
    <t>US Census Bureau</t>
  </si>
  <si>
    <t>AVMA</t>
  </si>
  <si>
    <t>PetSmart</t>
  </si>
  <si>
    <t xml:space="preserve">Total household x % of households with owned </t>
  </si>
  <si>
    <t>Population divided by</t>
  </si>
  <si>
    <t>World Population</t>
  </si>
  <si>
    <t>Community</t>
  </si>
  <si>
    <t>animals x  animals per household x % unaltered</t>
  </si>
  <si>
    <t>10 x % unaltered</t>
  </si>
  <si>
    <t>Report</t>
  </si>
  <si>
    <t>Survey</t>
  </si>
  <si>
    <r>
      <t>=((C8*0.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)*</t>
    </r>
    <r>
      <rPr>
        <b/>
        <sz val="11"/>
        <color theme="1"/>
        <rFont val="Calibri"/>
        <family val="2"/>
        <scheme val="minor"/>
      </rPr>
      <t>1.6</t>
    </r>
    <r>
      <rPr>
        <sz val="11"/>
        <color theme="1"/>
        <rFont val="Calibri"/>
        <family val="2"/>
        <scheme val="minor"/>
      </rPr>
      <t>)*.28</t>
    </r>
  </si>
  <si>
    <r>
      <t>=((C8**0.33)*</t>
    </r>
    <r>
      <rPr>
        <b/>
        <sz val="11"/>
        <color theme="1"/>
        <rFont val="Calibri"/>
        <family val="2"/>
        <scheme val="minor"/>
      </rPr>
      <t>1.8</t>
    </r>
    <r>
      <rPr>
        <sz val="11"/>
        <color theme="1"/>
        <rFont val="Calibri"/>
        <family val="2"/>
        <scheme val="minor"/>
      </rPr>
      <t>)*0.</t>
    </r>
    <r>
      <rPr>
        <b/>
        <sz val="11"/>
        <color theme="1"/>
        <rFont val="Calibri"/>
        <family val="2"/>
        <scheme val="minor"/>
      </rPr>
      <t>20</t>
    </r>
  </si>
  <si>
    <r>
      <t>=((B8/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)*0.90</t>
    </r>
  </si>
  <si>
    <t>Total</t>
  </si>
  <si>
    <t>Total Unaltered</t>
  </si>
  <si>
    <t xml:space="preserve">Total Unaltered </t>
  </si>
  <si>
    <t>Population</t>
  </si>
  <si>
    <t>Households</t>
  </si>
  <si>
    <t>Owned Dogs</t>
  </si>
  <si>
    <t>Owned Cats</t>
  </si>
  <si>
    <t>Community Cats</t>
  </si>
  <si>
    <t>County</t>
  </si>
  <si>
    <t>2023 Projection</t>
  </si>
  <si>
    <r>
      <t>=((C8**0.33)*</t>
    </r>
    <r>
      <rPr>
        <b/>
        <sz val="11"/>
        <color theme="1"/>
        <rFont val="Calibri"/>
        <family val="2"/>
        <scheme val="minor"/>
      </rPr>
      <t>1.8</t>
    </r>
    <r>
      <rPr>
        <sz val="11"/>
        <color theme="1"/>
        <rFont val="Calibri"/>
        <family val="2"/>
        <scheme val="minor"/>
      </rPr>
      <t>)*0.17</t>
    </r>
  </si>
  <si>
    <r>
      <t>=((B8/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)*0.95</t>
    </r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</si>
  <si>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</si>
  <si>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</si>
  <si>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</si>
  <si>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</si>
  <si>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</si>
  <si>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</si>
  <si>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</si>
  <si>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</si>
  <si>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</si>
  <si>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</si>
  <si>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</si>
  <si>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</si>
  <si>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</si>
  <si>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</si>
  <si>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</si>
  <si>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</si>
  <si>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</si>
  <si>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</si>
  <si>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</si>
  <si>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</si>
  <si>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</si>
  <si>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</si>
  <si>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</si>
  <si>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McDowell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</si>
  <si>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</si>
  <si>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</si>
  <si>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</si>
  <si>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</si>
  <si>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</si>
  <si>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</si>
  <si>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</si>
  <si>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</si>
  <si>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</si>
  <si>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</si>
  <si>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</si>
  <si>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</si>
  <si>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</si>
  <si>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</si>
  <si>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</si>
  <si>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</si>
  <si>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</si>
  <si>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</si>
  <si>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</si>
  <si>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</si>
  <si>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</si>
  <si>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</si>
  <si>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</si>
  <si>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</si>
  <si>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</si>
  <si>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</si>
  <si>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</si>
  <si>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</si>
  <si>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</si>
  <si>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</si>
  <si>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</si>
  <si>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Est. Pet/Stray Population</t>
  </si>
  <si>
    <t xml:space="preserve">AVMA  estimates   </t>
  </si>
  <si>
    <t xml:space="preserve">  2025 data formula </t>
  </si>
  <si>
    <t xml:space="preserve">   most current </t>
  </si>
  <si>
    <t>Enter a specific location and population of that area to receive specific statistics</t>
  </si>
  <si>
    <t xml:space="preserve">FOHO WV </t>
  </si>
  <si>
    <t>Population in</t>
  </si>
  <si>
    <t>Est Number of Dogs</t>
  </si>
  <si>
    <t>Est Number of Cats</t>
  </si>
  <si>
    <t>Est Number of Stray Cats</t>
  </si>
  <si>
    <t>Your County</t>
  </si>
  <si>
    <t>In Your County</t>
  </si>
  <si>
    <t>in Your County</t>
  </si>
  <si>
    <t>Location</t>
  </si>
  <si>
    <t>2026 Projection</t>
  </si>
  <si>
    <t>*Pop/2.4x.43x1.6</t>
  </si>
  <si>
    <t>*Pop/2.4x.33x1.8</t>
  </si>
  <si>
    <t>*Pop/10</t>
  </si>
  <si>
    <t>West Virginia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</si>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</sst>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3" fontId="0" fillId="0" borderId="2" xfId="0" quotePrefix="1" applyNumberForma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quotePrefix="1" applyFont="1" applyFill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0" fontId="0" fillId="3" borderId="2" xfId="0" applyFill="1" applyBorder="1"/>
    <xf numFmtId="3" fontId="3" fillId="4" borderId="2" xfId="0" applyNumberFormat="1" applyFont="1" applyFill="1" applyBorder="1" applyAlignment="1">
      <alignment horizontal="center" vertical="center" wrapText="1"/>
    </xf>
    <xf numFmtId="3" fontId="3" fillId="5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/>
    </xf>
    <xf numFmtId="3" fontId="5" fillId="4" borderId="2" xfId="0" applyNumberFormat="1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/>
    </xf>
    <xf numFmtId="3" fontId="0" fillId="3" borderId="2" xfId="0" applyNumberFormat="1" applyFill="1" applyBorder="1"/>
    <xf numFmtId="0" fontId="1" fillId="0" borderId="2" xfId="0" applyFont="1" applyBorder="1"/>
    <xf numFmtId="3" fontId="1" fillId="0" borderId="2" xfId="0" applyNumberFormat="1" applyFont="1" applyBorder="1"/>
    <xf numFmtId="0" fontId="2" fillId="6" borderId="2" xfId="0" applyFont="1" applyFill="1" applyBorder="1"/>
    <xf numFmtId="3" fontId="2" fillId="6" borderId="2" xfId="0" applyNumberFormat="1" applyFon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6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E4F6-BE73-4D03-8711-92C85801EEA9}">
  <dimension ref="A1:F77"/>
  <sheetViews>
    <sheetView tabSelected="1" topLeftCell="A43" workbookViewId="0">
      <selection activeCell="E60" sqref="E60"/>
    </sheetView>
  </sheetViews>
  <sheetFormatPr defaultRowHeight="15" x14ac:dyDescent="0.25"/>
  <cols>
    <col min="1" max="1" width="14.85546875" style="3" customWidth="1"/>
    <col min="2" max="2" width="16.85546875" style="3" customWidth="1"/>
    <col min="3" max="3" width="25" style="3" customWidth="1"/>
    <col min="4" max="4" width="22.28515625" style="3" customWidth="1"/>
    <col min="5" max="5" width="23.140625" style="3" customWidth="1"/>
    <col min="6" max="6" width="22.7109375" style="3" customWidth="1"/>
    <col min="7" max="16384" width="9.140625" style="3"/>
  </cols>
  <sheetData>
    <row r="1" spans="1:6" s="1" customFormat="1" x14ac:dyDescent="0.25">
      <c r="B1" s="24" t="s">
        <v>0</v>
      </c>
      <c r="C1" s="24"/>
      <c r="D1" s="24" t="s">
        <v>1</v>
      </c>
      <c r="E1" s="24"/>
      <c r="F1" s="2" t="s">
        <v>2</v>
      </c>
    </row>
    <row r="2" spans="1:6" x14ac:dyDescent="0.25">
      <c r="B2" s="4">
        <v>2026</v>
      </c>
      <c r="C2" s="4">
        <v>2025</v>
      </c>
      <c r="D2" s="25" t="s">
        <v>3</v>
      </c>
      <c r="E2" s="25"/>
      <c r="F2" s="4" t="s">
        <v>4</v>
      </c>
    </row>
    <row r="3" spans="1:6" x14ac:dyDescent="0.25">
      <c r="B3" s="4" t="s">
        <v>5</v>
      </c>
      <c r="C3" s="4" t="s">
        <v>6</v>
      </c>
      <c r="D3" s="26" t="s">
        <v>7</v>
      </c>
      <c r="E3" s="26"/>
      <c r="F3" s="4" t="s">
        <v>8</v>
      </c>
    </row>
    <row r="4" spans="1:6" x14ac:dyDescent="0.25">
      <c r="B4" s="4" t="s">
        <v>9</v>
      </c>
      <c r="C4" s="4" t="s">
        <v>10</v>
      </c>
      <c r="D4" s="5" t="s">
        <v>11</v>
      </c>
      <c r="E4" s="6" t="s">
        <v>12</v>
      </c>
      <c r="F4" s="6" t="s">
        <v>13</v>
      </c>
    </row>
    <row r="5" spans="1:6" x14ac:dyDescent="0.25">
      <c r="B5" s="7" t="s">
        <v>14</v>
      </c>
      <c r="C5" s="8" t="s">
        <v>14</v>
      </c>
      <c r="D5" s="7" t="s">
        <v>15</v>
      </c>
      <c r="E5" s="7" t="s">
        <v>16</v>
      </c>
      <c r="F5" s="7" t="s">
        <v>15</v>
      </c>
    </row>
    <row r="6" spans="1:6" x14ac:dyDescent="0.25"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</row>
    <row r="7" spans="1:6" x14ac:dyDescent="0.25">
      <c r="A7" s="9" t="s">
        <v>22</v>
      </c>
      <c r="B7" s="10" t="s">
        <v>23</v>
      </c>
      <c r="D7" s="5" t="s">
        <v>11</v>
      </c>
      <c r="E7" s="6" t="s">
        <v>24</v>
      </c>
      <c r="F7" s="6" t="s">
        <v>25</v>
      </c>
    </row>
    <row r="8" spans="1:6" x14ac:dyDescent="0.25">
      <c r="A8" s="11" t="s">
        <v>26</v>
      </c>
      <c r="B8" s="12">
        <v>15492</v>
      </c>
      <c r="C8" s="12">
        <f>+B8/2.4</f>
        <v>6455</v>
      </c>
      <c r="D8" s="5">
        <f>((C8*0.43)*1.6)*0.28</f>
        <v>1243.4912000000002</v>
      </c>
      <c r="E8" s="5">
        <f>((C8*0.33)*1.8)*0.17</f>
        <v>651.82590000000016</v>
      </c>
      <c r="F8" s="5">
        <f>((B8/10))*0.95</f>
        <v>1471.74</v>
      </c>
    </row>
    <row r="9" spans="1:6" x14ac:dyDescent="0.25">
      <c r="A9" s="11" t="s">
        <v>27</v>
      </c>
      <c r="B9" s="12">
        <v>143054</v>
      </c>
      <c r="C9" s="12">
        <f t="shared" ref="C9:C62" si="0">+B9/2.4</f>
        <v>59605.833333333336</v>
      </c>
      <c r="D9" s="5">
        <f t="shared" ref="D9:D62" si="1">((C9*0.43)*1.6)*0.28</f>
        <v>11482.467733333337</v>
      </c>
      <c r="E9" s="5">
        <f>((C9*0.33)*1.8)*0.17</f>
        <v>6018.9970500000018</v>
      </c>
      <c r="F9" s="5">
        <f>((B9/10))*0.95</f>
        <v>13590.13</v>
      </c>
    </row>
    <row r="10" spans="1:6" x14ac:dyDescent="0.25">
      <c r="A10" s="11" t="s">
        <v>28</v>
      </c>
      <c r="B10" s="13">
        <v>20054</v>
      </c>
      <c r="C10" s="12">
        <f t="shared" si="0"/>
        <v>8355.8333333333339</v>
      </c>
      <c r="D10" s="5">
        <f t="shared" si="1"/>
        <v>1609.6677333333339</v>
      </c>
      <c r="E10" s="5">
        <f t="shared" ref="E10:E29" si="2">((C10*0.33)*1.8)*0.17</f>
        <v>843.77205000000015</v>
      </c>
      <c r="F10" s="5">
        <f t="shared" ref="F10:F30" si="3">((B10/10))*0.95</f>
        <v>1905.13</v>
      </c>
    </row>
    <row r="11" spans="1:6" x14ac:dyDescent="0.25">
      <c r="A11" s="11" t="s">
        <v>29</v>
      </c>
      <c r="B11" s="13">
        <v>11716</v>
      </c>
      <c r="C11" s="12">
        <f t="shared" si="0"/>
        <v>4881.666666666667</v>
      </c>
      <c r="D11" s="5">
        <f t="shared" si="1"/>
        <v>940.4042666666669</v>
      </c>
      <c r="E11" s="5">
        <f t="shared" si="2"/>
        <v>492.9507000000001</v>
      </c>
      <c r="F11" s="5">
        <f t="shared" si="3"/>
        <v>1113.0199999999998</v>
      </c>
    </row>
    <row r="12" spans="1:6" x14ac:dyDescent="0.25">
      <c r="A12" s="11" t="s">
        <v>30</v>
      </c>
      <c r="B12" s="12">
        <v>20990</v>
      </c>
      <c r="C12" s="12">
        <f t="shared" si="0"/>
        <v>8745.8333333333339</v>
      </c>
      <c r="D12" s="5">
        <f t="shared" si="1"/>
        <v>1684.7973333333337</v>
      </c>
      <c r="E12" s="5">
        <f t="shared" si="2"/>
        <v>883.15425000000016</v>
      </c>
      <c r="F12" s="5">
        <f t="shared" si="3"/>
        <v>1994.05</v>
      </c>
    </row>
    <row r="13" spans="1:6" x14ac:dyDescent="0.25">
      <c r="A13" s="11" t="s">
        <v>31</v>
      </c>
      <c r="B13" s="12">
        <v>90911</v>
      </c>
      <c r="C13" s="12">
        <f t="shared" si="0"/>
        <v>37879.583333333336</v>
      </c>
      <c r="D13" s="5">
        <f t="shared" si="1"/>
        <v>7297.1229333333349</v>
      </c>
      <c r="E13" s="5">
        <f t="shared" si="2"/>
        <v>3825.0803250000008</v>
      </c>
      <c r="F13" s="5">
        <f t="shared" si="3"/>
        <v>8636.5450000000001</v>
      </c>
    </row>
    <row r="14" spans="1:6" x14ac:dyDescent="0.25">
      <c r="A14" s="11" t="s">
        <v>32</v>
      </c>
      <c r="B14" s="13">
        <v>6025</v>
      </c>
      <c r="C14" s="12">
        <f t="shared" si="0"/>
        <v>2510.416666666667</v>
      </c>
      <c r="D14" s="5">
        <f t="shared" si="1"/>
        <v>483.6066666666668</v>
      </c>
      <c r="E14" s="5">
        <f t="shared" si="2"/>
        <v>253.50187500000007</v>
      </c>
      <c r="F14" s="5">
        <f t="shared" si="3"/>
        <v>572.375</v>
      </c>
    </row>
    <row r="15" spans="1:6" x14ac:dyDescent="0.25">
      <c r="A15" s="11" t="s">
        <v>33</v>
      </c>
      <c r="B15" s="13">
        <v>7383</v>
      </c>
      <c r="C15" s="12">
        <f t="shared" si="0"/>
        <v>3076.25</v>
      </c>
      <c r="D15" s="5">
        <f t="shared" si="1"/>
        <v>592.60880000000009</v>
      </c>
      <c r="E15" s="5">
        <f t="shared" si="2"/>
        <v>310.639725</v>
      </c>
      <c r="F15" s="5">
        <f t="shared" si="3"/>
        <v>701.38499999999988</v>
      </c>
    </row>
    <row r="16" spans="1:6" x14ac:dyDescent="0.25">
      <c r="A16" s="11" t="s">
        <v>34</v>
      </c>
      <c r="B16" s="12">
        <v>7626</v>
      </c>
      <c r="C16" s="12">
        <f t="shared" si="0"/>
        <v>3177.5</v>
      </c>
      <c r="D16" s="5">
        <f t="shared" si="1"/>
        <v>612.11360000000013</v>
      </c>
      <c r="E16" s="5">
        <f t="shared" si="2"/>
        <v>320.86395000000005</v>
      </c>
      <c r="F16" s="5">
        <f t="shared" si="3"/>
        <v>724.47</v>
      </c>
    </row>
    <row r="17" spans="1:6" x14ac:dyDescent="0.25">
      <c r="A17" s="11" t="s">
        <v>35</v>
      </c>
      <c r="B17" s="13">
        <v>37776</v>
      </c>
      <c r="C17" s="12">
        <f t="shared" si="0"/>
        <v>15740</v>
      </c>
      <c r="D17" s="5">
        <f t="shared" si="1"/>
        <v>3032.1536000000006</v>
      </c>
      <c r="E17" s="5">
        <f t="shared" si="2"/>
        <v>1589.4252000000001</v>
      </c>
      <c r="F17" s="5">
        <f t="shared" si="3"/>
        <v>3588.72</v>
      </c>
    </row>
    <row r="18" spans="1:6" x14ac:dyDescent="0.25">
      <c r="A18" s="11" t="s">
        <v>36</v>
      </c>
      <c r="B18" s="13">
        <v>7053</v>
      </c>
      <c r="C18" s="12">
        <f t="shared" si="0"/>
        <v>2938.75</v>
      </c>
      <c r="D18" s="5">
        <f t="shared" si="1"/>
        <v>566.12080000000003</v>
      </c>
      <c r="E18" s="5">
        <f t="shared" si="2"/>
        <v>296.75497500000006</v>
      </c>
      <c r="F18" s="5">
        <f t="shared" si="3"/>
        <v>670.03499999999997</v>
      </c>
    </row>
    <row r="19" spans="1:6" x14ac:dyDescent="0.25">
      <c r="A19" s="11" t="s">
        <v>37</v>
      </c>
      <c r="B19" s="13">
        <v>11120</v>
      </c>
      <c r="C19" s="12">
        <f t="shared" si="0"/>
        <v>4633.3333333333339</v>
      </c>
      <c r="D19" s="5">
        <f t="shared" si="1"/>
        <v>892.56533333333346</v>
      </c>
      <c r="E19" s="5">
        <f t="shared" si="2"/>
        <v>467.87400000000008</v>
      </c>
      <c r="F19" s="5">
        <f t="shared" si="3"/>
        <v>1056.3999999999999</v>
      </c>
    </row>
    <row r="20" spans="1:6" x14ac:dyDescent="0.25">
      <c r="A20" s="11" t="s">
        <v>38</v>
      </c>
      <c r="B20" s="12">
        <v>31324</v>
      </c>
      <c r="C20" s="12">
        <f t="shared" si="0"/>
        <v>13051.666666666668</v>
      </c>
      <c r="D20" s="5">
        <f t="shared" si="1"/>
        <v>2514.2730666666671</v>
      </c>
      <c r="E20" s="5">
        <f t="shared" si="2"/>
        <v>1317.9573000000003</v>
      </c>
      <c r="F20" s="5">
        <f t="shared" si="3"/>
        <v>2975.7799999999997</v>
      </c>
    </row>
    <row r="21" spans="1:6" x14ac:dyDescent="0.25">
      <c r="A21" s="11" t="s">
        <v>39</v>
      </c>
      <c r="B21" s="12">
        <v>24442</v>
      </c>
      <c r="C21" s="12">
        <f t="shared" si="0"/>
        <v>10184.166666666668</v>
      </c>
      <c r="D21" s="5">
        <f t="shared" si="1"/>
        <v>1961.8778666666674</v>
      </c>
      <c r="E21" s="5">
        <f t="shared" si="2"/>
        <v>1028.3971500000002</v>
      </c>
      <c r="F21" s="5">
        <f t="shared" si="3"/>
        <v>2321.9899999999998</v>
      </c>
    </row>
    <row r="22" spans="1:6" x14ac:dyDescent="0.25">
      <c r="A22" s="11" t="s">
        <v>40</v>
      </c>
      <c r="B22" s="13">
        <v>27481</v>
      </c>
      <c r="C22" s="12">
        <f t="shared" si="0"/>
        <v>11450.416666666668</v>
      </c>
      <c r="D22" s="5">
        <f t="shared" si="1"/>
        <v>2205.8082666666669</v>
      </c>
      <c r="E22" s="5">
        <f t="shared" si="2"/>
        <v>1156.2630750000003</v>
      </c>
      <c r="F22" s="5">
        <f t="shared" si="3"/>
        <v>2610.6949999999997</v>
      </c>
    </row>
    <row r="23" spans="1:6" x14ac:dyDescent="0.25">
      <c r="A23" s="11" t="s">
        <v>41</v>
      </c>
      <c r="B23" s="13">
        <v>14239</v>
      </c>
      <c r="C23" s="12">
        <f t="shared" si="0"/>
        <v>5932.916666666667</v>
      </c>
      <c r="D23" s="5">
        <f t="shared" si="1"/>
        <v>1142.9170666666669</v>
      </c>
      <c r="E23" s="5">
        <f t="shared" si="2"/>
        <v>599.10592500000018</v>
      </c>
      <c r="F23" s="5">
        <f t="shared" si="3"/>
        <v>1352.7049999999999</v>
      </c>
    </row>
    <row r="24" spans="1:6" x14ac:dyDescent="0.25">
      <c r="A24" s="11" t="s">
        <v>42</v>
      </c>
      <c r="B24" s="12">
        <v>64016</v>
      </c>
      <c r="C24" s="12">
        <f t="shared" si="0"/>
        <v>26673.333333333336</v>
      </c>
      <c r="D24" s="5">
        <f t="shared" si="1"/>
        <v>5138.350933333335</v>
      </c>
      <c r="E24" s="5">
        <f t="shared" si="2"/>
        <v>2693.4732000000004</v>
      </c>
      <c r="F24" s="5">
        <f t="shared" si="3"/>
        <v>6081.52</v>
      </c>
    </row>
    <row r="25" spans="1:6" x14ac:dyDescent="0.25">
      <c r="A25" s="11" t="s">
        <v>43</v>
      </c>
      <c r="B25" s="12">
        <v>27404</v>
      </c>
      <c r="C25" s="12">
        <f t="shared" si="0"/>
        <v>11418.333333333334</v>
      </c>
      <c r="D25" s="5">
        <f t="shared" si="1"/>
        <v>2199.6277333333337</v>
      </c>
      <c r="E25" s="5">
        <f t="shared" si="2"/>
        <v>1153.0233000000003</v>
      </c>
      <c r="F25" s="5">
        <f t="shared" si="3"/>
        <v>2603.38</v>
      </c>
    </row>
    <row r="26" spans="1:6" x14ac:dyDescent="0.25">
      <c r="A26" s="11" t="s">
        <v>44</v>
      </c>
      <c r="B26" s="13">
        <v>64915</v>
      </c>
      <c r="C26" s="12">
        <f t="shared" si="0"/>
        <v>27047.916666666668</v>
      </c>
      <c r="D26" s="5">
        <f t="shared" si="1"/>
        <v>5210.5106666666679</v>
      </c>
      <c r="E26" s="5">
        <f t="shared" si="2"/>
        <v>2731.2986250000004</v>
      </c>
      <c r="F26" s="5">
        <f t="shared" si="3"/>
        <v>6166.9249999999993</v>
      </c>
    </row>
    <row r="27" spans="1:6" x14ac:dyDescent="0.25">
      <c r="A27" s="11" t="s">
        <v>45</v>
      </c>
      <c r="B27" s="13">
        <v>171339</v>
      </c>
      <c r="C27" s="12">
        <f t="shared" si="0"/>
        <v>71391.25</v>
      </c>
      <c r="D27" s="5">
        <f t="shared" si="1"/>
        <v>13752.810400000002</v>
      </c>
      <c r="E27" s="5">
        <f t="shared" si="2"/>
        <v>7209.0884250000008</v>
      </c>
      <c r="F27" s="5">
        <f t="shared" si="3"/>
        <v>16277.205</v>
      </c>
    </row>
    <row r="28" spans="1:6" x14ac:dyDescent="0.25">
      <c r="A28" s="11" t="s">
        <v>46</v>
      </c>
      <c r="B28" s="12">
        <v>16310</v>
      </c>
      <c r="C28" s="12">
        <f t="shared" si="0"/>
        <v>6795.8333333333339</v>
      </c>
      <c r="D28" s="5">
        <f t="shared" si="1"/>
        <v>1309.1493333333335</v>
      </c>
      <c r="E28" s="5">
        <f t="shared" si="2"/>
        <v>686.24325000000022</v>
      </c>
      <c r="F28" s="5">
        <f t="shared" si="3"/>
        <v>1549.4499999999998</v>
      </c>
    </row>
    <row r="29" spans="1:6" x14ac:dyDescent="0.25">
      <c r="A29" s="11" t="s">
        <v>47</v>
      </c>
      <c r="B29" s="13">
        <v>18985</v>
      </c>
      <c r="C29" s="12">
        <f t="shared" si="0"/>
        <v>7910.416666666667</v>
      </c>
      <c r="D29" s="5">
        <f t="shared" si="1"/>
        <v>1523.8626666666671</v>
      </c>
      <c r="E29" s="5">
        <f t="shared" si="2"/>
        <v>798.79387500000007</v>
      </c>
      <c r="F29" s="5">
        <f t="shared" si="3"/>
        <v>1803.5749999999998</v>
      </c>
    </row>
    <row r="30" spans="1:6" x14ac:dyDescent="0.25">
      <c r="A30" s="11" t="s">
        <v>48</v>
      </c>
      <c r="B30" s="13">
        <v>30135</v>
      </c>
      <c r="C30" s="12">
        <f t="shared" si="0"/>
        <v>12556.25</v>
      </c>
      <c r="D30" s="5">
        <f t="shared" si="1"/>
        <v>2418.8360000000002</v>
      </c>
      <c r="E30" s="5">
        <f>((C30*0.33)*1.8)*0.17</f>
        <v>1267.9301250000001</v>
      </c>
      <c r="F30" s="5">
        <f t="shared" si="3"/>
        <v>2862.8249999999998</v>
      </c>
    </row>
    <row r="31" spans="1:6" x14ac:dyDescent="0.25">
      <c r="A31" s="11" t="s">
        <v>49</v>
      </c>
      <c r="B31" s="13">
        <v>55483</v>
      </c>
      <c r="C31" s="12">
        <f t="shared" si="0"/>
        <v>23117.916666666668</v>
      </c>
      <c r="D31" s="5">
        <f t="shared" si="1"/>
        <v>4453.4354666666668</v>
      </c>
      <c r="E31" s="5">
        <f>((C31*0.33)*1.8)*0.17</f>
        <v>2334.4472250000003</v>
      </c>
      <c r="F31" s="5">
        <f>((B31/10))*0.95</f>
        <v>5270.8850000000002</v>
      </c>
    </row>
    <row r="32" spans="1:6" x14ac:dyDescent="0.25">
      <c r="A32" s="11" t="s">
        <v>50</v>
      </c>
      <c r="B32" s="12">
        <v>29034</v>
      </c>
      <c r="C32" s="12">
        <f t="shared" si="0"/>
        <v>12097.5</v>
      </c>
      <c r="D32" s="5">
        <f t="shared" si="1"/>
        <v>2330.4624000000003</v>
      </c>
      <c r="E32" s="5">
        <f t="shared" ref="E32:E47" si="4">((C32*0.33)*1.8)*0.17</f>
        <v>1221.6055500000002</v>
      </c>
      <c r="F32" s="5">
        <f>((B32/10))*0.95</f>
        <v>2758.23</v>
      </c>
    </row>
    <row r="33" spans="1:6" x14ac:dyDescent="0.25">
      <c r="A33" s="11" t="s">
        <v>51</v>
      </c>
      <c r="B33" s="13">
        <v>24649</v>
      </c>
      <c r="C33" s="12">
        <f t="shared" si="0"/>
        <v>10270.416666666668</v>
      </c>
      <c r="D33" s="5">
        <f t="shared" si="1"/>
        <v>1978.4930666666671</v>
      </c>
      <c r="E33" s="5">
        <f t="shared" si="4"/>
        <v>1037.1066750000002</v>
      </c>
      <c r="F33" s="5">
        <f t="shared" ref="F33:F50" si="5">((B33/10))*0.95</f>
        <v>2341.6550000000002</v>
      </c>
    </row>
    <row r="34" spans="1:6" x14ac:dyDescent="0.25">
      <c r="A34" s="11" t="s">
        <v>52</v>
      </c>
      <c r="B34" s="13">
        <v>16570</v>
      </c>
      <c r="C34" s="12">
        <f t="shared" si="0"/>
        <v>6904.166666666667</v>
      </c>
      <c r="D34" s="5">
        <f t="shared" si="1"/>
        <v>1330.0186666666671</v>
      </c>
      <c r="E34" s="5">
        <f t="shared" si="4"/>
        <v>697.18275000000006</v>
      </c>
      <c r="F34" s="5">
        <f t="shared" si="5"/>
        <v>1574.1499999999999</v>
      </c>
    </row>
    <row r="35" spans="1:6" x14ac:dyDescent="0.25">
      <c r="A35" s="11" t="s">
        <v>53</v>
      </c>
      <c r="B35" s="13">
        <v>57454</v>
      </c>
      <c r="C35" s="12">
        <f t="shared" si="0"/>
        <v>23939.166666666668</v>
      </c>
      <c r="D35" s="5">
        <f t="shared" si="1"/>
        <v>4611.641066666667</v>
      </c>
      <c r="E35" s="5">
        <f t="shared" si="4"/>
        <v>2417.3770500000005</v>
      </c>
      <c r="F35" s="5">
        <f t="shared" si="5"/>
        <v>5458.1299999999992</v>
      </c>
    </row>
    <row r="36" spans="1:6" x14ac:dyDescent="0.25">
      <c r="A36" s="11" t="s">
        <v>54</v>
      </c>
      <c r="B36" s="13">
        <v>26833</v>
      </c>
      <c r="C36" s="12">
        <f t="shared" si="0"/>
        <v>11180.416666666668</v>
      </c>
      <c r="D36" s="5">
        <f t="shared" si="1"/>
        <v>2153.7954666666674</v>
      </c>
      <c r="E36" s="5">
        <f t="shared" si="4"/>
        <v>1128.9984750000001</v>
      </c>
      <c r="F36" s="5">
        <f t="shared" si="5"/>
        <v>2549.1350000000002</v>
      </c>
    </row>
    <row r="37" spans="1:6" x14ac:dyDescent="0.25">
      <c r="A37" s="11" t="s">
        <v>55</v>
      </c>
      <c r="B37" s="13">
        <v>21230</v>
      </c>
      <c r="C37" s="12">
        <f t="shared" si="0"/>
        <v>8845.8333333333339</v>
      </c>
      <c r="D37" s="5">
        <f t="shared" si="1"/>
        <v>1704.0613333333338</v>
      </c>
      <c r="E37" s="5">
        <f t="shared" si="4"/>
        <v>893.25225000000023</v>
      </c>
      <c r="F37" s="5">
        <f t="shared" si="5"/>
        <v>2016.85</v>
      </c>
    </row>
    <row r="38" spans="1:6" x14ac:dyDescent="0.25">
      <c r="A38" s="11" t="s">
        <v>56</v>
      </c>
      <c r="B38" s="13">
        <v>108051</v>
      </c>
      <c r="C38" s="12">
        <f t="shared" si="0"/>
        <v>45021.25</v>
      </c>
      <c r="D38" s="5">
        <f t="shared" si="1"/>
        <v>8672.8936000000012</v>
      </c>
      <c r="E38" s="5">
        <f t="shared" si="4"/>
        <v>4546.2458250000009</v>
      </c>
      <c r="F38" s="5">
        <f t="shared" si="5"/>
        <v>10264.844999999999</v>
      </c>
    </row>
    <row r="39" spans="1:6" x14ac:dyDescent="0.25">
      <c r="A39" s="11" t="s">
        <v>57</v>
      </c>
      <c r="B39" s="12">
        <v>12466</v>
      </c>
      <c r="C39" s="12">
        <f t="shared" si="0"/>
        <v>5194.166666666667</v>
      </c>
      <c r="D39" s="5">
        <f>((C39*0.43)*1.6)*0.28</f>
        <v>1000.6042666666668</v>
      </c>
      <c r="E39" s="5">
        <f t="shared" si="4"/>
        <v>524.50695000000007</v>
      </c>
      <c r="F39" s="5">
        <f t="shared" si="5"/>
        <v>1184.2699999999998</v>
      </c>
    </row>
    <row r="40" spans="1:6" x14ac:dyDescent="0.25">
      <c r="A40" s="11" t="s">
        <v>58</v>
      </c>
      <c r="B40" s="12">
        <v>18248</v>
      </c>
      <c r="C40" s="12">
        <f>+B40/2.4</f>
        <v>7603.3333333333339</v>
      </c>
      <c r="D40" s="5">
        <f t="shared" si="1"/>
        <v>1464.7061333333338</v>
      </c>
      <c r="E40" s="5">
        <f t="shared" si="4"/>
        <v>767.78460000000018</v>
      </c>
      <c r="F40" s="5">
        <f t="shared" si="5"/>
        <v>1733.56</v>
      </c>
    </row>
    <row r="41" spans="1:6" x14ac:dyDescent="0.25">
      <c r="A41" s="11" t="s">
        <v>59</v>
      </c>
      <c r="B41" s="12">
        <v>23741</v>
      </c>
      <c r="C41" s="12">
        <f t="shared" si="0"/>
        <v>9892.0833333333339</v>
      </c>
      <c r="D41" s="5">
        <f t="shared" si="1"/>
        <v>1905.6109333333336</v>
      </c>
      <c r="E41" s="5">
        <f t="shared" si="4"/>
        <v>998.90257500000018</v>
      </c>
      <c r="F41" s="5">
        <f t="shared" si="5"/>
        <v>2255.395</v>
      </c>
    </row>
    <row r="42" spans="1:6" x14ac:dyDescent="0.25">
      <c r="A42" s="11" t="s">
        <v>60</v>
      </c>
      <c r="B42" s="12">
        <v>40023</v>
      </c>
      <c r="C42" s="12">
        <f t="shared" si="0"/>
        <v>16676.25</v>
      </c>
      <c r="D42" s="5">
        <f t="shared" si="1"/>
        <v>3212.5128000000004</v>
      </c>
      <c r="E42" s="5">
        <f t="shared" si="4"/>
        <v>1683.9677250000002</v>
      </c>
      <c r="F42" s="5">
        <f t="shared" si="5"/>
        <v>3802.1849999999999</v>
      </c>
    </row>
    <row r="43" spans="1:6" x14ac:dyDescent="0.25">
      <c r="A43" s="11" t="s">
        <v>61</v>
      </c>
      <c r="B43" s="12">
        <v>5746</v>
      </c>
      <c r="C43" s="12">
        <f t="shared" si="0"/>
        <v>2394.166666666667</v>
      </c>
      <c r="D43" s="5">
        <f t="shared" si="1"/>
        <v>461.21226666666678</v>
      </c>
      <c r="E43" s="5">
        <f t="shared" si="4"/>
        <v>241.76295000000005</v>
      </c>
      <c r="F43" s="5">
        <f t="shared" si="5"/>
        <v>545.87</v>
      </c>
    </row>
    <row r="44" spans="1:6" x14ac:dyDescent="0.25">
      <c r="A44" s="11" t="s">
        <v>62</v>
      </c>
      <c r="B44" s="12">
        <v>7324</v>
      </c>
      <c r="C44" s="12">
        <f t="shared" si="0"/>
        <v>3051.666666666667</v>
      </c>
      <c r="D44" s="5">
        <f t="shared" si="1"/>
        <v>587.87306666666666</v>
      </c>
      <c r="E44" s="5">
        <f t="shared" si="4"/>
        <v>308.15730000000008</v>
      </c>
      <c r="F44" s="5">
        <f t="shared" si="5"/>
        <v>695.78</v>
      </c>
    </row>
    <row r="45" spans="1:6" x14ac:dyDescent="0.25">
      <c r="A45" s="11" t="s">
        <v>63</v>
      </c>
      <c r="B45" s="12">
        <v>7564</v>
      </c>
      <c r="C45" s="12">
        <f t="shared" si="0"/>
        <v>3151.666666666667</v>
      </c>
      <c r="D45" s="5">
        <f t="shared" si="1"/>
        <v>607.13706666666678</v>
      </c>
      <c r="E45" s="5">
        <f t="shared" si="4"/>
        <v>318.25530000000009</v>
      </c>
      <c r="F45" s="5">
        <f t="shared" si="5"/>
        <v>718.57999999999993</v>
      </c>
    </row>
    <row r="46" spans="1:6" x14ac:dyDescent="0.25">
      <c r="A46" s="11" t="s">
        <v>64</v>
      </c>
      <c r="B46" s="13">
        <v>34021</v>
      </c>
      <c r="C46" s="12">
        <f t="shared" si="0"/>
        <v>14175.416666666668</v>
      </c>
      <c r="D46" s="5">
        <f t="shared" si="1"/>
        <v>2730.7522666666669</v>
      </c>
      <c r="E46" s="5">
        <f t="shared" si="4"/>
        <v>1431.4335750000005</v>
      </c>
      <c r="F46" s="5">
        <f t="shared" si="5"/>
        <v>3231.9949999999999</v>
      </c>
    </row>
    <row r="47" spans="1:6" x14ac:dyDescent="0.25">
      <c r="A47" s="11" t="s">
        <v>65</v>
      </c>
      <c r="B47" s="12">
        <v>56848</v>
      </c>
      <c r="C47" s="12">
        <f t="shared" si="0"/>
        <v>23686.666666666668</v>
      </c>
      <c r="D47" s="5">
        <f t="shared" si="1"/>
        <v>4562.9994666666671</v>
      </c>
      <c r="E47" s="5">
        <f t="shared" si="4"/>
        <v>2391.8796000000002</v>
      </c>
      <c r="F47" s="5">
        <f t="shared" si="5"/>
        <v>5400.5599999999995</v>
      </c>
    </row>
    <row r="48" spans="1:6" x14ac:dyDescent="0.25">
      <c r="A48" s="11" t="s">
        <v>66</v>
      </c>
      <c r="B48" s="12">
        <v>71365</v>
      </c>
      <c r="C48" s="12">
        <f t="shared" si="0"/>
        <v>29735.416666666668</v>
      </c>
      <c r="D48" s="5">
        <f t="shared" si="1"/>
        <v>5728.2306666666682</v>
      </c>
      <c r="E48" s="5">
        <f>((C48*0.33)*1.8)*0.17</f>
        <v>3002.6823750000003</v>
      </c>
      <c r="F48" s="5">
        <f t="shared" si="5"/>
        <v>6779.6749999999993</v>
      </c>
    </row>
    <row r="49" spans="1:6" x14ac:dyDescent="0.25">
      <c r="A49" s="11" t="s">
        <v>67</v>
      </c>
      <c r="B49" s="12">
        <v>26634</v>
      </c>
      <c r="C49" s="12">
        <f t="shared" si="0"/>
        <v>11097.5</v>
      </c>
      <c r="D49" s="5">
        <f t="shared" si="1"/>
        <v>2137.8224000000005</v>
      </c>
      <c r="E49" s="5">
        <f>((C49*0.33)*1.8)*0.17</f>
        <v>1120.6255500000002</v>
      </c>
      <c r="F49" s="5">
        <f t="shared" si="5"/>
        <v>2530.23</v>
      </c>
    </row>
    <row r="50" spans="1:6" x14ac:dyDescent="0.25">
      <c r="A50" s="11" t="s">
        <v>68</v>
      </c>
      <c r="B50" s="12">
        <v>7946</v>
      </c>
      <c r="C50" s="12">
        <f t="shared" si="0"/>
        <v>3310.8333333333335</v>
      </c>
      <c r="D50" s="5">
        <f t="shared" si="1"/>
        <v>637.79893333333348</v>
      </c>
      <c r="E50" s="5">
        <f t="shared" ref="E50:E63" si="6">((C50*0.33)*1.8)*0.17</f>
        <v>334.32795000000004</v>
      </c>
      <c r="F50" s="5">
        <f t="shared" si="5"/>
        <v>754.87</v>
      </c>
    </row>
    <row r="51" spans="1:6" x14ac:dyDescent="0.25">
      <c r="A51" s="11" t="s">
        <v>69</v>
      </c>
      <c r="B51" s="13">
        <v>13126</v>
      </c>
      <c r="C51" s="12">
        <f t="shared" si="0"/>
        <v>5469.166666666667</v>
      </c>
      <c r="D51" s="5">
        <f>((C51*0.43)*1.6)*0.28</f>
        <v>1053.5802666666668</v>
      </c>
      <c r="E51" s="5">
        <f t="shared" si="6"/>
        <v>552.27645000000007</v>
      </c>
      <c r="F51" s="5">
        <f>((B51/10))*0.95</f>
        <v>1246.9699999999998</v>
      </c>
    </row>
    <row r="52" spans="1:6" x14ac:dyDescent="0.25">
      <c r="A52" s="11" t="s">
        <v>70</v>
      </c>
      <c r="B52" s="12">
        <v>11480</v>
      </c>
      <c r="C52" s="12">
        <f t="shared" si="0"/>
        <v>4783.3333333333339</v>
      </c>
      <c r="D52" s="5">
        <f t="shared" si="1"/>
        <v>921.46133333333353</v>
      </c>
      <c r="E52" s="5">
        <f t="shared" si="6"/>
        <v>483.02100000000013</v>
      </c>
      <c r="F52" s="5">
        <f>((B52/10))*0.95</f>
        <v>1090.5999999999999</v>
      </c>
    </row>
    <row r="53" spans="1:6" x14ac:dyDescent="0.25">
      <c r="A53" s="11" t="s">
        <v>71</v>
      </c>
      <c r="B53" s="13">
        <v>16088</v>
      </c>
      <c r="C53" s="12">
        <f t="shared" si="0"/>
        <v>6703.3333333333339</v>
      </c>
      <c r="D53" s="5">
        <f t="shared" si="1"/>
        <v>1291.3301333333334</v>
      </c>
      <c r="E53" s="5">
        <f t="shared" si="6"/>
        <v>676.90260000000012</v>
      </c>
      <c r="F53" s="5">
        <f t="shared" ref="F53:F63" si="7">((B53/10))*0.95</f>
        <v>1528.36</v>
      </c>
    </row>
    <row r="54" spans="1:6" x14ac:dyDescent="0.25">
      <c r="A54" s="11" t="s">
        <v>72</v>
      </c>
      <c r="B54" s="12">
        <v>6531</v>
      </c>
      <c r="C54" s="12">
        <f t="shared" si="0"/>
        <v>2721.25</v>
      </c>
      <c r="D54" s="5">
        <f t="shared" si="1"/>
        <v>524.22160000000008</v>
      </c>
      <c r="E54" s="5">
        <f t="shared" si="6"/>
        <v>274.79182500000002</v>
      </c>
      <c r="F54" s="5">
        <f t="shared" si="7"/>
        <v>620.44499999999994</v>
      </c>
    </row>
    <row r="55" spans="1:6" x14ac:dyDescent="0.25">
      <c r="A55" s="11" t="s">
        <v>73</v>
      </c>
      <c r="B55" s="13">
        <v>7866</v>
      </c>
      <c r="C55" s="12">
        <f t="shared" si="0"/>
        <v>3277.5</v>
      </c>
      <c r="D55" s="5">
        <f t="shared" si="1"/>
        <v>631.37760000000003</v>
      </c>
      <c r="E55" s="5">
        <f t="shared" si="6"/>
        <v>330.96195</v>
      </c>
      <c r="F55" s="5">
        <f t="shared" si="7"/>
        <v>747.27</v>
      </c>
    </row>
    <row r="56" spans="1:6" x14ac:dyDescent="0.25">
      <c r="A56" s="11" t="s">
        <v>74</v>
      </c>
      <c r="B56" s="13">
        <v>23858</v>
      </c>
      <c r="C56" s="12">
        <f t="shared" si="0"/>
        <v>9940.8333333333339</v>
      </c>
      <c r="D56" s="5">
        <f t="shared" si="1"/>
        <v>1915.0021333333336</v>
      </c>
      <c r="E56" s="5">
        <f t="shared" si="6"/>
        <v>1003.8253500000002</v>
      </c>
      <c r="F56" s="5">
        <f t="shared" si="7"/>
        <v>2266.5100000000002</v>
      </c>
    </row>
    <row r="57" spans="1:6" x14ac:dyDescent="0.25">
      <c r="A57" s="11" t="s">
        <v>75</v>
      </c>
      <c r="B57" s="12">
        <v>37115</v>
      </c>
      <c r="C57" s="12">
        <f t="shared" si="0"/>
        <v>15464.583333333334</v>
      </c>
      <c r="D57" s="5">
        <f t="shared" si="1"/>
        <v>2979.0973333333341</v>
      </c>
      <c r="E57" s="5">
        <f t="shared" si="6"/>
        <v>1561.613625</v>
      </c>
      <c r="F57" s="5">
        <f t="shared" si="7"/>
        <v>3525.9249999999997</v>
      </c>
    </row>
    <row r="58" spans="1:6" x14ac:dyDescent="0.25">
      <c r="A58" s="11" t="s">
        <v>76</v>
      </c>
      <c r="B58" s="13">
        <v>7587</v>
      </c>
      <c r="C58" s="12">
        <f t="shared" si="0"/>
        <v>3161.25</v>
      </c>
      <c r="D58" s="5">
        <f t="shared" si="1"/>
        <v>608.98320000000012</v>
      </c>
      <c r="E58" s="5">
        <f t="shared" si="6"/>
        <v>319.22302500000006</v>
      </c>
      <c r="F58" s="5">
        <f t="shared" si="7"/>
        <v>720.76499999999999</v>
      </c>
    </row>
    <row r="59" spans="1:6" x14ac:dyDescent="0.25">
      <c r="A59" s="11" t="s">
        <v>77</v>
      </c>
      <c r="B59" s="12">
        <v>13656</v>
      </c>
      <c r="C59" s="12">
        <f t="shared" si="0"/>
        <v>5690</v>
      </c>
      <c r="D59" s="5">
        <f t="shared" si="1"/>
        <v>1096.1215999999999</v>
      </c>
      <c r="E59" s="5">
        <f t="shared" si="6"/>
        <v>574.57620000000009</v>
      </c>
      <c r="F59" s="5">
        <f t="shared" si="7"/>
        <v>1297.32</v>
      </c>
    </row>
    <row r="60" spans="1:6" x14ac:dyDescent="0.25">
      <c r="A60" s="11" t="s">
        <v>78</v>
      </c>
      <c r="B60" s="14">
        <v>4850</v>
      </c>
      <c r="C60" s="12">
        <f t="shared" si="0"/>
        <v>2020.8333333333335</v>
      </c>
      <c r="D60" s="5">
        <f t="shared" si="1"/>
        <v>389.29333333333341</v>
      </c>
      <c r="E60" s="5">
        <f t="shared" si="6"/>
        <v>204.06375000000006</v>
      </c>
      <c r="F60" s="5">
        <f t="shared" si="7"/>
        <v>460.75</v>
      </c>
    </row>
    <row r="61" spans="1:6" x14ac:dyDescent="0.25">
      <c r="A61" s="11" t="s">
        <v>79</v>
      </c>
      <c r="B61" s="13">
        <v>82120</v>
      </c>
      <c r="C61" s="12">
        <f t="shared" si="0"/>
        <v>34216.666666666672</v>
      </c>
      <c r="D61" s="5">
        <f t="shared" si="1"/>
        <v>6591.4986666666682</v>
      </c>
      <c r="E61" s="5">
        <f t="shared" si="6"/>
        <v>3455.199000000001</v>
      </c>
      <c r="F61" s="5">
        <f t="shared" si="7"/>
        <v>7801.4</v>
      </c>
    </row>
    <row r="62" spans="1:6" x14ac:dyDescent="0.25">
      <c r="A62" s="11" t="s">
        <v>80</v>
      </c>
      <c r="B62" s="12">
        <v>19595</v>
      </c>
      <c r="C62" s="12">
        <f t="shared" si="0"/>
        <v>8164.5833333333339</v>
      </c>
      <c r="D62" s="5">
        <f t="shared" si="1"/>
        <v>1572.8253333333334</v>
      </c>
      <c r="E62" s="5">
        <f t="shared" si="6"/>
        <v>824.45962500000019</v>
      </c>
      <c r="F62" s="5">
        <f t="shared" si="7"/>
        <v>1861.5249999999999</v>
      </c>
    </row>
    <row r="63" spans="1:6" s="11" customFormat="1" x14ac:dyDescent="0.25">
      <c r="B63" s="15">
        <f>SUM(B8:B62)</f>
        <v>1764892</v>
      </c>
      <c r="C63" s="16">
        <f>+B63/2.4</f>
        <v>735371.66666666674</v>
      </c>
      <c r="D63" s="5">
        <f>((C63*0.43)*1.6)*0.28</f>
        <v>141661.9978666667</v>
      </c>
      <c r="E63" s="5">
        <f t="shared" si="6"/>
        <v>74257.830900000015</v>
      </c>
      <c r="F63" s="5">
        <f t="shared" si="7"/>
        <v>167664.74</v>
      </c>
    </row>
    <row r="64" spans="1:6" s="11" customFormat="1" ht="15.75" x14ac:dyDescent="0.25">
      <c r="A64" s="27" t="s">
        <v>81</v>
      </c>
      <c r="B64" s="27"/>
      <c r="C64" s="17"/>
      <c r="D64" s="17"/>
      <c r="E64" s="17"/>
      <c r="F64" s="18"/>
    </row>
    <row r="65" spans="1:6" x14ac:dyDescent="0.25">
      <c r="A65" s="3" t="s">
        <v>82</v>
      </c>
      <c r="B65" s="3" t="s">
        <v>83</v>
      </c>
      <c r="C65" s="3" t="s">
        <v>84</v>
      </c>
    </row>
    <row r="67" spans="1:6" x14ac:dyDescent="0.25">
      <c r="A67" s="19" t="s">
        <v>85</v>
      </c>
      <c r="B67" s="20"/>
      <c r="C67" s="19"/>
      <c r="D67" s="19"/>
      <c r="E67" s="19"/>
    </row>
    <row r="68" spans="1:6" x14ac:dyDescent="0.25">
      <c r="A68" s="4" t="s">
        <v>86</v>
      </c>
      <c r="B68" s="4" t="s">
        <v>87</v>
      </c>
      <c r="C68" s="4" t="s">
        <v>88</v>
      </c>
      <c r="D68" s="4" t="s">
        <v>89</v>
      </c>
      <c r="E68" s="4" t="s">
        <v>90</v>
      </c>
    </row>
    <row r="69" spans="1:6" x14ac:dyDescent="0.25">
      <c r="A69" s="4">
        <v>2026</v>
      </c>
      <c r="B69" s="4" t="s">
        <v>91</v>
      </c>
      <c r="C69" s="4" t="s">
        <v>92</v>
      </c>
      <c r="D69" s="4" t="s">
        <v>92</v>
      </c>
      <c r="E69" s="4" t="s">
        <v>93</v>
      </c>
    </row>
    <row r="70" spans="1:6" x14ac:dyDescent="0.25">
      <c r="A70" s="21" t="s">
        <v>94</v>
      </c>
      <c r="B70" s="22" t="s">
        <v>95</v>
      </c>
      <c r="C70" s="22" t="s">
        <v>96</v>
      </c>
      <c r="D70" s="22" t="s">
        <v>97</v>
      </c>
      <c r="E70" s="22" t="s">
        <v>98</v>
      </c>
    </row>
    <row r="71" spans="1:6" x14ac:dyDescent="0.25">
      <c r="A71" s="3" t="s">
        <v>56</v>
      </c>
      <c r="B71" s="23">
        <v>108051</v>
      </c>
      <c r="C71" s="23">
        <f>((B71/2.4)*0.43*1.6)</f>
        <v>30974.620000000003</v>
      </c>
      <c r="D71" s="23">
        <f>((B71/2.4)*0.33*1.8)</f>
        <v>26742.622500000001</v>
      </c>
      <c r="E71" s="23">
        <f>B71/10</f>
        <v>10805.1</v>
      </c>
    </row>
    <row r="72" spans="1:6" x14ac:dyDescent="0.25">
      <c r="A72" s="3" t="s">
        <v>99</v>
      </c>
      <c r="B72" s="15">
        <v>1764892</v>
      </c>
      <c r="C72" s="23">
        <f>((B72/2.4)*0.43*1.6)</f>
        <v>505935.70666666678</v>
      </c>
      <c r="D72" s="23">
        <f>((B72/2.4)*0.33*1.8)</f>
        <v>436810.77000000008</v>
      </c>
      <c r="E72" s="23">
        <f>B72/10</f>
        <v>176489.2</v>
      </c>
    </row>
    <row r="77" spans="1:6" x14ac:dyDescent="0.25">
      <c r="F77" s="3" t="s">
        <v>100</v>
      </c>
    </row>
  </sheetData>
  <mergeCells count="5">
    <mergeCell ref="B1:C1"/>
    <mergeCell ref="D1:E1"/>
    <mergeCell ref="D2:E2"/>
    <mergeCell ref="D3:E3"/>
    <mergeCell ref="A64:B6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Pet stray est. Master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Bruner</dc:creator>
  <cp:lastModifiedBy>Theresa Bruner</cp:lastModifiedBy>
  <dcterms:created xsi:type="dcterms:W3CDTF">2026-10-07T20:40:28Z</dcterms:created>
  <dcterms:modified xsi:type="dcterms:W3CDTF">2026-10-07T20:42:59Z</dcterms:modified>
</cp:coreProperties>
</file>